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095" activeTab="0"/>
  </bookViews>
  <sheets>
    <sheet name="FY 09-10 SUMMARY" sheetId="1" r:id="rId1"/>
    <sheet name="FY 09-10" sheetId="2" r:id="rId2"/>
    <sheet name="FY 08-09" sheetId="3" r:id="rId3"/>
    <sheet name="FY 07-08" sheetId="4" r:id="rId4"/>
    <sheet name="FY 06-07" sheetId="5" r:id="rId5"/>
    <sheet name="FY 05-06" sheetId="6" r:id="rId6"/>
    <sheet name="Summary Comp.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5">'FY 05-06'!$A$1:$L$67</definedName>
    <definedName name="_xlnm.Print_Area" localSheetId="4">'FY 06-07'!$A$1:$L$66</definedName>
    <definedName name="_xlnm.Print_Area" localSheetId="0">'FY 09-10 SUMMARY'!$A$1:$L$66</definedName>
    <definedName name="_xlnm.Print_Area" localSheetId="6">'Summary Comp.'!$A$1:$D$66</definedName>
    <definedName name="_xlnm.Print_Titles" localSheetId="3">'FY 07-08'!$1:$6</definedName>
    <definedName name="_xlnm.Print_Titles" localSheetId="2">'FY 08-09'!$1:$6</definedName>
    <definedName name="_xlnm.Print_Titles" localSheetId="1">'FY 09-10'!$1:$6</definedName>
  </definedNames>
  <calcPr fullCalcOnLoad="1"/>
</workbook>
</file>

<file path=xl/sharedStrings.xml><?xml version="1.0" encoding="utf-8"?>
<sst xmlns="http://schemas.openxmlformats.org/spreadsheetml/2006/main" count="673" uniqueCount="157">
  <si>
    <t xml:space="preserve">REALIGNMENT COUNTY GROWTH SUMMARY                   </t>
  </si>
  <si>
    <t>CalWORKs/</t>
  </si>
  <si>
    <t>CalWORKs</t>
  </si>
  <si>
    <t>FC/FS</t>
  </si>
  <si>
    <t>County Share</t>
  </si>
  <si>
    <t>COUNTIES</t>
  </si>
  <si>
    <t xml:space="preserve"> Admin</t>
  </si>
  <si>
    <t>Foster Care</t>
  </si>
  <si>
    <t>CWS</t>
  </si>
  <si>
    <t>AAP</t>
  </si>
  <si>
    <t>PCSP</t>
  </si>
  <si>
    <t>IHSS</t>
  </si>
  <si>
    <t>Growth/Reduction</t>
  </si>
  <si>
    <t>Positive Growth Only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</si>
  <si>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</si>
  <si>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</si>
  <si>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</si>
  <si>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</si>
  <si>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</si>
  <si>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</si>
  <si>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</si>
  <si>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</si>
  <si>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</si>
  <si>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</si>
  <si>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</si>
  <si>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</si>
  <si>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</si>
  <si>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</si>
  <si>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</si>
  <si>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</si>
  <si>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</si>
  <si>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</si>
  <si>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</si>
  <si>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</si>
  <si>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</si>
  <si>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</si>
  <si>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</si>
  <si>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</si>
  <si>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</si>
  <si>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</si>
  <si>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</si>
  <si>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</si>
  <si>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</si>
  <si>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</si>
  <si>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</si>
  <si>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</si>
  <si>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</si>
  <si>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</si>
  <si>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</si>
  <si>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</si>
  <si>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</si>
  <si>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</si>
  <si>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</si>
  <si>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</si>
  <si>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</si>
  <si>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</si>
  <si>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</si>
  <si>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</si>
  <si>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</si>
  <si>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</si>
  <si>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</si>
  <si>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</si>
  <si>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</si>
  <si>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</si>
  <si>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</si>
  <si>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</si>
  <si>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</si>
  <si>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</si>
  <si>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</si>
  <si>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</si>
  <si>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</si>
  <si>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</si>
  <si>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</si>
  <si>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DIFF</t>
  </si>
  <si>
    <t>Growth %</t>
  </si>
  <si>
    <t>GROWTH</t>
  </si>
  <si>
    <t>DN</t>
  </si>
  <si>
    <t>UP</t>
  </si>
  <si>
    <t>Realign %</t>
  </si>
  <si>
    <t>Year to Year</t>
  </si>
  <si>
    <t>Change</t>
  </si>
  <si>
    <t>NET</t>
  </si>
  <si>
    <t xml:space="preserve">NET </t>
  </si>
  <si>
    <t>Summary of Growth Calculations</t>
  </si>
  <si>
    <t>Payments</t>
  </si>
  <si>
    <t>Growth/Decline from FY 04/05 to FY 2005/06</t>
  </si>
  <si>
    <t>NET FY 05/06</t>
  </si>
  <si>
    <t>Assistance</t>
  </si>
  <si>
    <t>Data Source:</t>
  </si>
  <si>
    <t>COMPARISON:</t>
  </si>
  <si>
    <t xml:space="preserve">FY 07-08 REALIGNMENT COUNTY GROWTH SUMMARY -- Growth/Decline from FY 05/06 to FY 06/07             </t>
  </si>
  <si>
    <t>Admin &amp;</t>
  </si>
  <si>
    <t>CC Stage II</t>
  </si>
  <si>
    <t>Admin</t>
  </si>
  <si>
    <t>FS</t>
  </si>
  <si>
    <t>MOE</t>
  </si>
  <si>
    <t>Pre-Realign % Non-Fed</t>
  </si>
  <si>
    <t>Fed Eligible</t>
  </si>
  <si>
    <t>Non-Fed Eligible</t>
  </si>
  <si>
    <t>(3)  CalWRKs-FS-FC Admin Expenditures / SUMMARY FY 06-07 CalWRKs Admin Expenditures.xlsx</t>
  </si>
  <si>
    <t>(4)  CalWRKs-FS-FC Admin Expenditures / SUMMARY FY 06-07 FC Admin Expenditures.xlsx</t>
  </si>
  <si>
    <t>(5)  CalWRKs-FS-FC Admin Expenditures / SUMMARY FY 06-07 FS Admin Expenditures.xlsx</t>
  </si>
  <si>
    <t>(6)  FC Assistance Expenditures / SUMMARY FY 06-07 Assistance Expenditures.xlsx</t>
  </si>
  <si>
    <t>Post-Realign % Non-Fed</t>
  </si>
  <si>
    <t>Growth / Reduction %</t>
  </si>
  <si>
    <t>NET FY 07-08</t>
  </si>
  <si>
    <t>FY 06-07</t>
  </si>
  <si>
    <t>DIFFERENCES</t>
  </si>
  <si>
    <t>Prior Yr Growth / Decline</t>
  </si>
  <si>
    <t>FY 07/08 Growth / Decline</t>
  </si>
  <si>
    <t xml:space="preserve">FY 2006/07 REALIGNMENT COUNTY GROWTH SUMMARY                   </t>
  </si>
  <si>
    <t>FY 2005/06</t>
  </si>
  <si>
    <t>NET FY 06/07</t>
  </si>
  <si>
    <t>Prior Year</t>
  </si>
  <si>
    <t>(1)  CalWORKs Payment Expenditures / SUMMARY FY 06-07 CalWORKs Federal Elig Expenditures.xlsx</t>
  </si>
  <si>
    <t>(2)  CalWORKs Payment Expenditures / SUMMARY FY 06-07 CalWORKs NON-FED Elig Expenditures.xlsx</t>
  </si>
  <si>
    <t>(11)  IHSS &amp; PCSP Expenditures / SUMMARY FY 06-07 IHSS Expenditures.xlsx</t>
  </si>
  <si>
    <t>(10)  IHSS 7 PCSP Expenditures / SUMMARY FY 06-07 PCSP Expenditures.slsx</t>
  </si>
  <si>
    <t>(9)  Adoption Expenditures / SUMMARY FY 06-07 Adoption Expenditures.xlsx</t>
  </si>
  <si>
    <t>FPP</t>
  </si>
  <si>
    <t>(7)  CWS Expenditures / SUMMARY FY 06-07 CWS Expenditures.xlsx</t>
  </si>
  <si>
    <t>(8)  FPP Expenditures / SUMMARY FY 06-07 FPP Expenditures.xlsx</t>
  </si>
  <si>
    <t>CalWORKs /</t>
  </si>
  <si>
    <t>FC / NAFS</t>
  </si>
  <si>
    <t xml:space="preserve">FY 08-09 REALIGNMENT COUNTY GROWTH SUMMARY -- Growth/Decline from FY 06/07 to FY 07/08             </t>
  </si>
  <si>
    <t>FY 07-08</t>
  </si>
  <si>
    <t>NET FY 08-09</t>
  </si>
  <si>
    <t>(1)  CalWorks Payment Expenditures\[SUMMARY FY 07-08 CalWORKs Federal Elig Expenditures.xlsx]CalWRKs Fed Elig Growth Calc'!</t>
  </si>
  <si>
    <t>(2)  CalWorks Payment Expenditures\[SUMMARY FY 07-08 CalWORKs NON-FED Expenditures.xlsx]CalWRKS Non-Fed Growth Calc'!</t>
  </si>
  <si>
    <t>(3)  CalWorks - FS -FC Admin Expenditures\CalWORKs\[SUMMARY FY 07-08 CalWRKs Admin Expenditures.xlsx]CalWRKS ADMIN GROWTH CALC'!</t>
  </si>
  <si>
    <t>FY 08/09 Growth / Decline</t>
  </si>
  <si>
    <t>(4)  CalWorks - FS -FC Admin Expenditures\Foster Care\[SUMMARY FY 07-08 FC Admin Expenditures.xlsx]FC ADMIN GROWTH CALC'!</t>
  </si>
  <si>
    <t>(5)  CalWorks - FS -FC Admin Expenditures\Food Stamps\[SUMMARY FY 07-08 FS Admin Expenditures.xlsx]FS ADMIN GROWTH CALC'!</t>
  </si>
  <si>
    <t>(6)  FC Assistance Expenditures\[SUMMARY FY 07-08 FC Assistance Expenditures.xlsx]FC ASSISTANCE GROWTH CALC'!</t>
  </si>
  <si>
    <t>(7)  CWS Expenditures\[SUMMARY FY 07-08 CWS Expenditures.xls]CWS GROWTH CALCULATION'!</t>
  </si>
  <si>
    <t>(8)  FPP Expenditures\[SUMMARY FY 08-09 FPP Expenditures.xlsx]FPP Growth Calculation'!</t>
  </si>
  <si>
    <t>(9)  Adoption Expenditures\[SUMMARY FY 07-08 Adoption Expenditures.xlsx]Adoptions Growth Calc'!</t>
  </si>
  <si>
    <t>(10)  IHSS &amp; PCSP Expenditures\[SUMMARY FY 07-08 PCSP Expenditures.xlsx]PCSP GROWTH CALC'!</t>
  </si>
  <si>
    <t>(11)  IHSS &amp; PCSP Expenditures\[SUMMARY FY 07-08 IHSS Expenditures.xlsx]IHSS GROWTH CALC'!</t>
  </si>
  <si>
    <t>NET FY 08/09</t>
  </si>
  <si>
    <t>FY 2008/09 TO FY 2009/10 COMPARISON</t>
  </si>
  <si>
    <t>NET FY 09/10</t>
  </si>
  <si>
    <t xml:space="preserve">FY 09-10 REALIGNMENT COUNTY GROWTH SUMMARY -- Growth/Decline from FY 07/08 to FY 08/09             </t>
  </si>
  <si>
    <t>(1)  CalWorks Payment Expenditures\[SUMMARY FY 08-09 CalWORKs Federal Elig Expenditures.xlsx]CalWRKs Fed Elig Growth Calc'!</t>
  </si>
  <si>
    <t>(2)  CalWorks Payment Expenditures\[SUMMARY FY 08-09 CalWORKs NON-FED Expenditures.xlsx]CalWRKS Non-Fed Growth Calc'!</t>
  </si>
  <si>
    <t>NET FY 09-10</t>
  </si>
  <si>
    <t>(3)  CalWorks - FS -FC Admin Expenditures\CalWORKs\[SUMMARY FY 08-09 CalWRKs Admin Expenditures.xlsx]CalWRKS ADMIN GROWTH CALC'!</t>
  </si>
  <si>
    <t>(4)  CalWorks - FS -FC Admin Expenditures\Foster Care\[SUMMARY FY 08-09 FC Admin Expenditures.xlsx]FC ADMIN GROWTH CALC'!</t>
  </si>
  <si>
    <t>(5)  CalWorks - FS -FC Admin Expenditures\Food Stamps\[SUMMARY FY 08-09 FS Admin Expenditures.xlsx]FS ADMIN GROWTH CALC'!</t>
  </si>
  <si>
    <t>(6)  FC Assistance Expenditures\[SUMMARY FY 08-09 FC Assistance Expenditures.xlsx]FC ASSISTANCE GROWTH CALC'!</t>
  </si>
  <si>
    <t>(7)  CWS Expenditures\[SUMMARY FY 08-09 CWS Expenditures.xls]CWS GROWTH CALCULATION'!</t>
  </si>
  <si>
    <t>(9)  Adoption Expenditures\[SUMMARY FY 08-09 Adoption Expenditures.xlsx]Adoptions Growth Calc'!</t>
  </si>
  <si>
    <t>(10)  IHSS &amp; PCSP Expenditures\[SUMMARY FY 08-09 PCSP Expenditures.xlsx]PCSP GROWTH CALC'!</t>
  </si>
  <si>
    <t>(11)  IHSS &amp; PCSP Expenditures\[SUMMARY FY 08-09 IHSS Expenditures.xlsx]IHSS GROWTH CALC'!</t>
  </si>
  <si>
    <t>FY 09/10 Growth / Decline</t>
  </si>
  <si>
    <t>FY 08-09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</si>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</sst>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2"/>
      <color indexed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0"/>
      <color indexed="12"/>
      <name val="Franklin Gothic Book"/>
      <family val="2"/>
    </font>
    <font>
      <i/>
      <sz val="10"/>
      <name val="Franklin Gothic Boo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37" fontId="2" fillId="0" borderId="1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3" fillId="0" borderId="11" xfId="0" applyNumberFormat="1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37" fontId="3" fillId="0" borderId="15" xfId="0" applyNumberFormat="1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37" fontId="3" fillId="0" borderId="19" xfId="0" applyNumberFormat="1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 horizontal="center"/>
      <protection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18" xfId="0" applyNumberFormat="1" applyFont="1" applyBorder="1" applyAlignment="1" applyProtection="1">
      <alignment horizontal="center"/>
      <protection/>
    </xf>
    <xf numFmtId="6" fontId="2" fillId="0" borderId="11" xfId="0" applyNumberFormat="1" applyFont="1" applyBorder="1" applyAlignment="1" applyProtection="1">
      <alignment/>
      <protection/>
    </xf>
    <xf numFmtId="6" fontId="2" fillId="0" borderId="12" xfId="0" applyNumberFormat="1" applyFont="1" applyBorder="1" applyAlignment="1" applyProtection="1">
      <alignment/>
      <protection/>
    </xf>
    <xf numFmtId="6" fontId="2" fillId="0" borderId="13" xfId="0" applyNumberFormat="1" applyFont="1" applyBorder="1" applyAlignment="1" applyProtection="1">
      <alignment/>
      <protection/>
    </xf>
    <xf numFmtId="6" fontId="2" fillId="0" borderId="10" xfId="0" applyNumberFormat="1" applyFont="1" applyBorder="1" applyAlignment="1" applyProtection="1">
      <alignment/>
      <protection/>
    </xf>
    <xf numFmtId="6" fontId="2" fillId="0" borderId="0" xfId="0" applyNumberFormat="1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6" fontId="2" fillId="0" borderId="15" xfId="0" applyNumberFormat="1" applyFont="1" applyBorder="1" applyAlignment="1" applyProtection="1">
      <alignment/>
      <protection/>
    </xf>
    <xf numFmtId="6" fontId="2" fillId="0" borderId="16" xfId="0" applyNumberFormat="1" applyFont="1" applyBorder="1" applyAlignment="1" applyProtection="1">
      <alignment/>
      <protection/>
    </xf>
    <xf numFmtId="6" fontId="2" fillId="0" borderId="17" xfId="0" applyNumberFormat="1" applyFont="1" applyBorder="1" applyAlignment="1" applyProtection="1">
      <alignment/>
      <protection/>
    </xf>
    <xf numFmtId="6" fontId="2" fillId="0" borderId="14" xfId="0" applyNumberFormat="1" applyFont="1" applyBorder="1" applyAlignment="1" applyProtection="1">
      <alignment/>
      <protection/>
    </xf>
    <xf numFmtId="5" fontId="2" fillId="0" borderId="18" xfId="0" applyNumberFormat="1" applyFont="1" applyBorder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6" fontId="3" fillId="0" borderId="19" xfId="0" applyNumberFormat="1" applyFont="1" applyBorder="1" applyAlignment="1" applyProtection="1">
      <alignment/>
      <protection/>
    </xf>
    <xf numFmtId="6" fontId="3" fillId="0" borderId="18" xfId="0" applyNumberFormat="1" applyFont="1" applyBorder="1" applyAlignment="1" applyProtection="1">
      <alignment/>
      <protection/>
    </xf>
    <xf numFmtId="5" fontId="3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0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5" fontId="3" fillId="0" borderId="18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6" fillId="0" borderId="18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37" fontId="7" fillId="24" borderId="0" xfId="0" applyNumberFormat="1" applyFont="1" applyFill="1" applyBorder="1" applyAlignment="1" applyProtection="1">
      <alignment/>
      <protection/>
    </xf>
    <xf numFmtId="5" fontId="8" fillId="24" borderId="0" xfId="0" applyNumberFormat="1" applyFont="1" applyFill="1" applyBorder="1" applyAlignment="1" applyProtection="1">
      <alignment/>
      <protection/>
    </xf>
    <xf numFmtId="37" fontId="7" fillId="24" borderId="0" xfId="0" applyNumberFormat="1" applyFont="1" applyFill="1" applyBorder="1" applyAlignment="1" applyProtection="1">
      <alignment horizontal="center"/>
      <protection/>
    </xf>
    <xf numFmtId="37" fontId="3" fillId="0" borderId="12" xfId="0" applyNumberFormat="1" applyFont="1" applyFill="1" applyBorder="1" applyAlignment="1" applyProtection="1">
      <alignment horizontal="center"/>
      <protection/>
    </xf>
    <xf numFmtId="37" fontId="3" fillId="0" borderId="16" xfId="0" applyNumberFormat="1" applyFont="1" applyFill="1" applyBorder="1" applyAlignment="1" applyProtection="1">
      <alignment horizontal="center"/>
      <protection/>
    </xf>
    <xf numFmtId="37" fontId="3" fillId="0" borderId="2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6" fontId="2" fillId="0" borderId="22" xfId="0" applyNumberFormat="1" applyFont="1" applyBorder="1" applyAlignment="1" applyProtection="1">
      <alignment/>
      <protection/>
    </xf>
    <xf numFmtId="6" fontId="2" fillId="0" borderId="23" xfId="0" applyNumberFormat="1" applyFont="1" applyBorder="1" applyAlignment="1" applyProtection="1">
      <alignment/>
      <protection/>
    </xf>
    <xf numFmtId="6" fontId="3" fillId="0" borderId="24" xfId="0" applyNumberFormat="1" applyFont="1" applyBorder="1" applyAlignment="1" applyProtection="1">
      <alignment/>
      <protection/>
    </xf>
    <xf numFmtId="6" fontId="2" fillId="0" borderId="25" xfId="0" applyNumberFormat="1" applyFont="1" applyBorder="1" applyAlignment="1" applyProtection="1">
      <alignment/>
      <protection/>
    </xf>
    <xf numFmtId="6" fontId="2" fillId="0" borderId="26" xfId="0" applyNumberFormat="1" applyFont="1" applyBorder="1" applyAlignment="1" applyProtection="1">
      <alignment/>
      <protection/>
    </xf>
    <xf numFmtId="6" fontId="3" fillId="0" borderId="27" xfId="0" applyNumberFormat="1" applyFont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7" fontId="11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/>
      <protection/>
    </xf>
    <xf numFmtId="5" fontId="11" fillId="0" borderId="0" xfId="0" applyNumberFormat="1" applyFont="1" applyBorder="1" applyAlignment="1" applyProtection="1">
      <alignment horizontal="right"/>
      <protection/>
    </xf>
    <xf numFmtId="5" fontId="11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 applyProtection="1">
      <alignment/>
      <protection/>
    </xf>
    <xf numFmtId="6" fontId="5" fillId="0" borderId="0" xfId="0" applyNumberFormat="1" applyFont="1" applyBorder="1" applyAlignment="1" applyProtection="1">
      <alignment/>
      <protection/>
    </xf>
    <xf numFmtId="6" fontId="12" fillId="0" borderId="0" xfId="0" applyNumberFormat="1" applyFont="1" applyBorder="1" applyAlignment="1" applyProtection="1">
      <alignment/>
      <protection/>
    </xf>
    <xf numFmtId="37" fontId="13" fillId="25" borderId="0" xfId="0" applyNumberFormat="1" applyFont="1" applyFill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 horizontal="center"/>
      <protection/>
    </xf>
    <xf numFmtId="37" fontId="3" fillId="0" borderId="29" xfId="0" applyNumberFormat="1" applyFont="1" applyBorder="1" applyAlignment="1" applyProtection="1">
      <alignment horizontal="center"/>
      <protection/>
    </xf>
    <xf numFmtId="37" fontId="3" fillId="0" borderId="30" xfId="0" applyNumberFormat="1" applyFont="1" applyBorder="1" applyAlignment="1" applyProtection="1">
      <alignment horizontal="center"/>
      <protection/>
    </xf>
    <xf numFmtId="1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center"/>
      <protection/>
    </xf>
    <xf numFmtId="5" fontId="3" fillId="0" borderId="31" xfId="0" applyNumberFormat="1" applyFont="1" applyBorder="1" applyAlignment="1" applyProtection="1">
      <alignment/>
      <protection/>
    </xf>
    <xf numFmtId="5" fontId="3" fillId="0" borderId="32" xfId="0" applyNumberFormat="1" applyFont="1" applyBorder="1" applyAlignment="1" applyProtection="1">
      <alignment/>
      <protection/>
    </xf>
    <xf numFmtId="5" fontId="3" fillId="0" borderId="33" xfId="0" applyNumberFormat="1" applyFont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 horizontal="center"/>
      <protection/>
    </xf>
    <xf numFmtId="6" fontId="2" fillId="0" borderId="22" xfId="0" applyNumberFormat="1" applyFont="1" applyFill="1" applyBorder="1" applyAlignment="1" applyProtection="1">
      <alignment/>
      <protection/>
    </xf>
    <xf numFmtId="6" fontId="2" fillId="0" borderId="23" xfId="0" applyNumberFormat="1" applyFont="1" applyFill="1" applyBorder="1" applyAlignment="1" applyProtection="1">
      <alignment/>
      <protection/>
    </xf>
    <xf numFmtId="6" fontId="3" fillId="0" borderId="24" xfId="0" applyNumberFormat="1" applyFont="1" applyFill="1" applyBorder="1" applyAlignment="1" applyProtection="1">
      <alignment/>
      <protection/>
    </xf>
    <xf numFmtId="5" fontId="3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6" fontId="5" fillId="0" borderId="0" xfId="0" applyNumberFormat="1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10" fontId="12" fillId="0" borderId="0" xfId="0" applyNumberFormat="1" applyFont="1" applyFill="1" applyBorder="1" applyAlignment="1" applyProtection="1">
      <alignment/>
      <protection/>
    </xf>
    <xf numFmtId="10" fontId="2" fillId="0" borderId="0" xfId="0" applyNumberFormat="1" applyFont="1" applyFill="1" applyBorder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 horizontal="center"/>
      <protection/>
    </xf>
    <xf numFmtId="37" fontId="3" fillId="0" borderId="17" xfId="0" applyNumberFormat="1" applyFont="1" applyFill="1" applyBorder="1" applyAlignment="1" applyProtection="1">
      <alignment horizontal="center"/>
      <protection/>
    </xf>
    <xf numFmtId="37" fontId="3" fillId="0" borderId="21" xfId="0" applyNumberFormat="1" applyFont="1" applyFill="1" applyBorder="1" applyAlignment="1" applyProtection="1">
      <alignment horizontal="center"/>
      <protection/>
    </xf>
    <xf numFmtId="6" fontId="2" fillId="0" borderId="10" xfId="0" applyNumberFormat="1" applyFont="1" applyFill="1" applyBorder="1" applyAlignment="1" applyProtection="1">
      <alignment/>
      <protection/>
    </xf>
    <xf numFmtId="6" fontId="2" fillId="0" borderId="14" xfId="0" applyNumberFormat="1" applyFont="1" applyFill="1" applyBorder="1" applyAlignment="1" applyProtection="1">
      <alignment/>
      <protection/>
    </xf>
    <xf numFmtId="6" fontId="3" fillId="0" borderId="18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5" fontId="2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 applyProtection="1">
      <alignment/>
      <protection/>
    </xf>
    <xf numFmtId="10" fontId="12" fillId="0" borderId="0" xfId="0" applyNumberFormat="1" applyFont="1" applyFill="1" applyBorder="1" applyAlignment="1" applyProtection="1">
      <alignment horizontal="center"/>
      <protection/>
    </xf>
    <xf numFmtId="37" fontId="12" fillId="0" borderId="0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3" fillId="0" borderId="10" xfId="0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>
      <alignment horizontal="center"/>
    </xf>
    <xf numFmtId="37" fontId="3" fillId="0" borderId="15" xfId="0" applyNumberFormat="1" applyFont="1" applyFill="1" applyBorder="1" applyAlignment="1" applyProtection="1">
      <alignment horizontal="center"/>
      <protection/>
    </xf>
    <xf numFmtId="37" fontId="3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>
      <alignment horizontal="center"/>
    </xf>
    <xf numFmtId="37" fontId="3" fillId="0" borderId="19" xfId="0" applyNumberFormat="1" applyFont="1" applyFill="1" applyBorder="1" applyAlignment="1" applyProtection="1">
      <alignment horizontal="center"/>
      <protection/>
    </xf>
    <xf numFmtId="37" fontId="3" fillId="0" borderId="18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right"/>
    </xf>
    <xf numFmtId="37" fontId="11" fillId="0" borderId="0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/>
      <protection/>
    </xf>
    <xf numFmtId="6" fontId="2" fillId="0" borderId="25" xfId="0" applyNumberFormat="1" applyFont="1" applyFill="1" applyBorder="1" applyAlignment="1" applyProtection="1">
      <alignment/>
      <protection/>
    </xf>
    <xf numFmtId="6" fontId="2" fillId="0" borderId="0" xfId="0" applyNumberFormat="1" applyFont="1" applyFill="1" applyBorder="1" applyAlignment="1" applyProtection="1">
      <alignment/>
      <protection/>
    </xf>
    <xf numFmtId="0" fontId="2" fillId="0" borderId="14" xfId="0" applyFont="1" applyFill="1" applyBorder="1" applyAlignment="1">
      <alignment/>
    </xf>
    <xf numFmtId="6" fontId="2" fillId="0" borderId="26" xfId="0" applyNumberFormat="1" applyFont="1" applyFill="1" applyBorder="1" applyAlignment="1" applyProtection="1">
      <alignment/>
      <protection/>
    </xf>
    <xf numFmtId="5" fontId="2" fillId="0" borderId="18" xfId="0" applyNumberFormat="1" applyFont="1" applyFill="1" applyBorder="1" applyAlignment="1" applyProtection="1">
      <alignment/>
      <protection/>
    </xf>
    <xf numFmtId="6" fontId="3" fillId="0" borderId="27" xfId="0" applyNumberFormat="1" applyFont="1" applyFill="1" applyBorder="1" applyAlignment="1" applyProtection="1">
      <alignment/>
      <protection/>
    </xf>
    <xf numFmtId="37" fontId="3" fillId="0" borderId="28" xfId="0" applyNumberFormat="1" applyFont="1" applyFill="1" applyBorder="1" applyAlignment="1" applyProtection="1">
      <alignment horizontal="center"/>
      <protection/>
    </xf>
    <xf numFmtId="37" fontId="3" fillId="0" borderId="29" xfId="0" applyNumberFormat="1" applyFont="1" applyFill="1" applyBorder="1" applyAlignment="1" applyProtection="1">
      <alignment horizontal="center"/>
      <protection/>
    </xf>
    <xf numFmtId="37" fontId="3" fillId="0" borderId="30" xfId="0" applyNumberFormat="1" applyFont="1" applyFill="1" applyBorder="1" applyAlignment="1" applyProtection="1">
      <alignment horizontal="center"/>
      <protection/>
    </xf>
    <xf numFmtId="5" fontId="3" fillId="0" borderId="31" xfId="0" applyNumberFormat="1" applyFont="1" applyFill="1" applyBorder="1" applyAlignment="1" applyProtection="1">
      <alignment/>
      <protection/>
    </xf>
    <xf numFmtId="5" fontId="3" fillId="0" borderId="32" xfId="0" applyNumberFormat="1" applyFont="1" applyFill="1" applyBorder="1" applyAlignment="1" applyProtection="1">
      <alignment/>
      <protection/>
    </xf>
    <xf numFmtId="5" fontId="3" fillId="0" borderId="33" xfId="0" applyNumberFormat="1" applyFont="1" applyFill="1" applyBorder="1" applyAlignment="1" applyProtection="1">
      <alignment/>
      <protection/>
    </xf>
    <xf numFmtId="5" fontId="11" fillId="0" borderId="0" xfId="0" applyNumberFormat="1" applyFont="1" applyFill="1" applyBorder="1" applyAlignment="1" applyProtection="1">
      <alignment horizontal="right"/>
      <protection/>
    </xf>
    <xf numFmtId="5" fontId="11" fillId="0" borderId="0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right"/>
    </xf>
    <xf numFmtId="6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3" fillId="0" borderId="13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7" fontId="3" fillId="0" borderId="15" xfId="0" applyNumberFormat="1" applyFont="1" applyFill="1" applyBorder="1" applyAlignment="1" applyProtection="1">
      <alignment horizontal="center"/>
      <protection/>
    </xf>
    <xf numFmtId="37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>
      <alignment horizontal="center"/>
    </xf>
    <xf numFmtId="37" fontId="3" fillId="0" borderId="19" xfId="0" applyNumberFormat="1" applyFont="1" applyFill="1" applyBorder="1" applyAlignment="1" applyProtection="1">
      <alignment horizontal="center"/>
      <protection/>
    </xf>
    <xf numFmtId="37" fontId="3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37" fontId="2" fillId="0" borderId="22" xfId="0" applyNumberFormat="1" applyFont="1" applyFill="1" applyBorder="1" applyAlignment="1" applyProtection="1">
      <alignment/>
      <protection/>
    </xf>
    <xf numFmtId="6" fontId="2" fillId="0" borderId="11" xfId="0" applyNumberFormat="1" applyFont="1" applyFill="1" applyBorder="1" applyAlignment="1">
      <alignment/>
    </xf>
    <xf numFmtId="6" fontId="2" fillId="0" borderId="13" xfId="0" applyNumberFormat="1" applyFont="1" applyFill="1" applyBorder="1" applyAlignment="1">
      <alignment/>
    </xf>
    <xf numFmtId="6" fontId="2" fillId="0" borderId="10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6" fontId="2" fillId="0" borderId="15" xfId="0" applyNumberFormat="1" applyFont="1" applyFill="1" applyBorder="1" applyAlignment="1">
      <alignment/>
    </xf>
    <xf numFmtId="6" fontId="2" fillId="0" borderId="17" xfId="0" applyNumberFormat="1" applyFont="1" applyFill="1" applyBorder="1" applyAlignment="1">
      <alignment/>
    </xf>
    <xf numFmtId="6" fontId="2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5" fontId="3" fillId="0" borderId="24" xfId="0" applyNumberFormat="1" applyFont="1" applyFill="1" applyBorder="1" applyAlignment="1" applyProtection="1">
      <alignment/>
      <protection/>
    </xf>
    <xf numFmtId="6" fontId="3" fillId="0" borderId="19" xfId="0" applyNumberFormat="1" applyFont="1" applyFill="1" applyBorder="1" applyAlignment="1">
      <alignment/>
    </xf>
    <xf numFmtId="6" fontId="3" fillId="0" borderId="21" xfId="0" applyNumberFormat="1" applyFont="1" applyFill="1" applyBorder="1" applyAlignment="1">
      <alignment/>
    </xf>
    <xf numFmtId="6" fontId="3" fillId="0" borderId="18" xfId="0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28" xfId="0" applyNumberFormat="1" applyFont="1" applyFill="1" applyBorder="1" applyAlignment="1" applyProtection="1">
      <alignment horizontal="center"/>
      <protection/>
    </xf>
    <xf numFmtId="37" fontId="3" fillId="0" borderId="12" xfId="0" applyNumberFormat="1" applyFont="1" applyFill="1" applyBorder="1" applyAlignment="1" applyProtection="1">
      <alignment horizontal="center"/>
      <protection/>
    </xf>
    <xf numFmtId="37" fontId="3" fillId="0" borderId="1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3" fillId="0" borderId="29" xfId="0" applyNumberFormat="1" applyFont="1" applyFill="1" applyBorder="1" applyAlignment="1" applyProtection="1">
      <alignment horizontal="center"/>
      <protection/>
    </xf>
    <xf numFmtId="37" fontId="3" fillId="0" borderId="16" xfId="0" applyNumberFormat="1" applyFont="1" applyFill="1" applyBorder="1" applyAlignment="1" applyProtection="1">
      <alignment horizontal="center"/>
      <protection/>
    </xf>
    <xf numFmtId="37" fontId="3" fillId="0" borderId="14" xfId="0" applyNumberFormat="1" applyFont="1" applyFill="1" applyBorder="1" applyAlignment="1" applyProtection="1">
      <alignment horizontal="center"/>
      <protection/>
    </xf>
    <xf numFmtId="37" fontId="3" fillId="0" borderId="30" xfId="0" applyNumberFormat="1" applyFont="1" applyFill="1" applyBorder="1" applyAlignment="1" applyProtection="1">
      <alignment horizontal="center"/>
      <protection/>
    </xf>
    <xf numFmtId="37" fontId="3" fillId="0" borderId="20" xfId="0" applyNumberFormat="1" applyFont="1" applyFill="1" applyBorder="1" applyAlignment="1" applyProtection="1">
      <alignment horizontal="center"/>
      <protection/>
    </xf>
    <xf numFmtId="37" fontId="3" fillId="0" borderId="18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7" fontId="11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/>
      <protection/>
    </xf>
    <xf numFmtId="6" fontId="2" fillId="0" borderId="22" xfId="0" applyNumberFormat="1" applyFont="1" applyFill="1" applyBorder="1" applyAlignment="1" applyProtection="1">
      <alignment/>
      <protection/>
    </xf>
    <xf numFmtId="6" fontId="2" fillId="0" borderId="10" xfId="0" applyNumberFormat="1" applyFont="1" applyFill="1" applyBorder="1" applyAlignment="1" applyProtection="1">
      <alignment/>
      <protection/>
    </xf>
    <xf numFmtId="6" fontId="2" fillId="0" borderId="25" xfId="0" applyNumberFormat="1" applyFont="1" applyFill="1" applyBorder="1" applyAlignment="1" applyProtection="1">
      <alignment/>
      <protection/>
    </xf>
    <xf numFmtId="6" fontId="2" fillId="0" borderId="0" xfId="0" applyNumberFormat="1" applyFont="1" applyFill="1" applyBorder="1" applyAlignment="1" applyProtection="1">
      <alignment/>
      <protection/>
    </xf>
    <xf numFmtId="6" fontId="2" fillId="0" borderId="23" xfId="0" applyNumberFormat="1" applyFont="1" applyFill="1" applyBorder="1" applyAlignment="1" applyProtection="1">
      <alignment/>
      <protection/>
    </xf>
    <xf numFmtId="6" fontId="2" fillId="0" borderId="14" xfId="0" applyNumberFormat="1" applyFont="1" applyFill="1" applyBorder="1" applyAlignment="1" applyProtection="1">
      <alignment/>
      <protection/>
    </xf>
    <xf numFmtId="6" fontId="2" fillId="0" borderId="26" xfId="0" applyNumberFormat="1" applyFont="1" applyFill="1" applyBorder="1" applyAlignment="1" applyProtection="1">
      <alignment/>
      <protection/>
    </xf>
    <xf numFmtId="5" fontId="2" fillId="0" borderId="18" xfId="0" applyNumberFormat="1" applyFont="1" applyFill="1" applyBorder="1" applyAlignment="1" applyProtection="1">
      <alignment/>
      <protection/>
    </xf>
    <xf numFmtId="5" fontId="2" fillId="0" borderId="0" xfId="0" applyNumberFormat="1" applyFont="1" applyFill="1" applyBorder="1" applyAlignment="1" applyProtection="1">
      <alignment/>
      <protection/>
    </xf>
    <xf numFmtId="6" fontId="3" fillId="0" borderId="24" xfId="0" applyNumberFormat="1" applyFont="1" applyFill="1" applyBorder="1" applyAlignment="1" applyProtection="1">
      <alignment/>
      <protection/>
    </xf>
    <xf numFmtId="6" fontId="3" fillId="0" borderId="18" xfId="0" applyNumberFormat="1" applyFont="1" applyFill="1" applyBorder="1" applyAlignment="1" applyProtection="1">
      <alignment/>
      <protection/>
    </xf>
    <xf numFmtId="6" fontId="3" fillId="0" borderId="27" xfId="0" applyNumberFormat="1" applyFont="1" applyFill="1" applyBorder="1" applyAlignment="1" applyProtection="1">
      <alignment/>
      <protection/>
    </xf>
    <xf numFmtId="5" fontId="3" fillId="0" borderId="31" xfId="0" applyNumberFormat="1" applyFont="1" applyFill="1" applyBorder="1" applyAlignment="1" applyProtection="1">
      <alignment/>
      <protection/>
    </xf>
    <xf numFmtId="5" fontId="3" fillId="0" borderId="32" xfId="0" applyNumberFormat="1" applyFont="1" applyFill="1" applyBorder="1" applyAlignment="1" applyProtection="1">
      <alignment/>
      <protection/>
    </xf>
    <xf numFmtId="5" fontId="3" fillId="0" borderId="33" xfId="0" applyNumberFormat="1" applyFont="1" applyFill="1" applyBorder="1" applyAlignment="1" applyProtection="1">
      <alignment/>
      <protection/>
    </xf>
    <xf numFmtId="5" fontId="3" fillId="0" borderId="0" xfId="0" applyNumberFormat="1" applyFont="1" applyFill="1" applyBorder="1" applyAlignment="1" applyProtection="1">
      <alignment/>
      <protection/>
    </xf>
    <xf numFmtId="5" fontId="11" fillId="0" borderId="0" xfId="0" applyNumberFormat="1" applyFont="1" applyFill="1" applyBorder="1" applyAlignment="1" applyProtection="1">
      <alignment horizontal="right"/>
      <protection/>
    </xf>
    <xf numFmtId="5" fontId="11" fillId="0" borderId="0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6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6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1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/>
    </xf>
    <xf numFmtId="10" fontId="12" fillId="0" borderId="0" xfId="0" applyNumberFormat="1" applyFont="1" applyFill="1" applyBorder="1" applyAlignment="1" applyProtection="1">
      <alignment horizontal="center"/>
      <protection/>
    </xf>
    <xf numFmtId="37" fontId="1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right"/>
    </xf>
    <xf numFmtId="10" fontId="2" fillId="0" borderId="0" xfId="0" applyNumberFormat="1" applyFont="1" applyFill="1" applyBorder="1" applyAlignment="1" applyProtection="1">
      <alignment/>
      <protection/>
    </xf>
    <xf numFmtId="164" fontId="30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>
      <alignment/>
    </xf>
    <xf numFmtId="37" fontId="31" fillId="0" borderId="0" xfId="0" applyNumberFormat="1" applyFont="1" applyFill="1" applyBorder="1" applyAlignment="1" applyProtection="1">
      <alignment/>
      <protection/>
    </xf>
    <xf numFmtId="37" fontId="32" fillId="0" borderId="0" xfId="0" applyNumberFormat="1" applyFont="1" applyFill="1" applyBorder="1" applyAlignment="1" applyProtection="1">
      <alignment/>
      <protection/>
    </xf>
    <xf numFmtId="37" fontId="31" fillId="0" borderId="0" xfId="0" applyNumberFormat="1" applyFont="1" applyFill="1" applyBorder="1" applyAlignment="1" applyProtection="1">
      <alignment horizontal="right"/>
      <protection/>
    </xf>
    <xf numFmtId="164" fontId="33" fillId="0" borderId="0" xfId="0" applyNumberFormat="1" applyFont="1" applyFill="1" applyBorder="1" applyAlignment="1" applyProtection="1">
      <alignment/>
      <protection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37" fontId="32" fillId="0" borderId="11" xfId="0" applyNumberFormat="1" applyFont="1" applyFill="1" applyBorder="1" applyAlignment="1" applyProtection="1">
      <alignment horizontal="center"/>
      <protection/>
    </xf>
    <xf numFmtId="37" fontId="32" fillId="0" borderId="12" xfId="0" applyNumberFormat="1" applyFont="1" applyFill="1" applyBorder="1" applyAlignment="1" applyProtection="1">
      <alignment horizontal="center"/>
      <protection/>
    </xf>
    <xf numFmtId="37" fontId="32" fillId="0" borderId="12" xfId="0" applyNumberFormat="1" applyFont="1" applyFill="1" applyBorder="1" applyAlignment="1" applyProtection="1">
      <alignment horizontal="center"/>
      <protection/>
    </xf>
    <xf numFmtId="37" fontId="32" fillId="0" borderId="13" xfId="0" applyNumberFormat="1" applyFont="1" applyFill="1" applyBorder="1" applyAlignment="1" applyProtection="1">
      <alignment horizontal="center"/>
      <protection/>
    </xf>
    <xf numFmtId="37" fontId="32" fillId="0" borderId="10" xfId="0" applyNumberFormat="1" applyFont="1" applyFill="1" applyBorder="1" applyAlignment="1" applyProtection="1">
      <alignment horizontal="center"/>
      <protection/>
    </xf>
    <xf numFmtId="37" fontId="32" fillId="0" borderId="0" xfId="0" applyNumberFormat="1" applyFont="1" applyFill="1" applyBorder="1" applyAlignment="1" applyProtection="1">
      <alignment horizontal="center"/>
      <protection/>
    </xf>
    <xf numFmtId="0" fontId="32" fillId="0" borderId="14" xfId="0" applyFont="1" applyFill="1" applyBorder="1" applyAlignment="1">
      <alignment horizontal="center"/>
    </xf>
    <xf numFmtId="37" fontId="32" fillId="0" borderId="15" xfId="0" applyNumberFormat="1" applyFont="1" applyFill="1" applyBorder="1" applyAlignment="1" applyProtection="1">
      <alignment horizontal="center"/>
      <protection/>
    </xf>
    <xf numFmtId="37" fontId="32" fillId="0" borderId="16" xfId="0" applyNumberFormat="1" applyFont="1" applyFill="1" applyBorder="1" applyAlignment="1" applyProtection="1">
      <alignment horizontal="center"/>
      <protection/>
    </xf>
    <xf numFmtId="37" fontId="32" fillId="0" borderId="16" xfId="0" applyNumberFormat="1" applyFont="1" applyFill="1" applyBorder="1" applyAlignment="1" applyProtection="1">
      <alignment horizontal="center"/>
      <protection/>
    </xf>
    <xf numFmtId="37" fontId="32" fillId="0" borderId="17" xfId="0" applyNumberFormat="1" applyFont="1" applyFill="1" applyBorder="1" applyAlignment="1" applyProtection="1">
      <alignment horizontal="center"/>
      <protection/>
    </xf>
    <xf numFmtId="37" fontId="32" fillId="0" borderId="14" xfId="0" applyNumberFormat="1" applyFont="1" applyFill="1" applyBorder="1" applyAlignment="1" applyProtection="1">
      <alignment horizontal="center"/>
      <protection/>
    </xf>
    <xf numFmtId="0" fontId="32" fillId="0" borderId="18" xfId="0" applyFont="1" applyFill="1" applyBorder="1" applyAlignment="1">
      <alignment horizontal="center"/>
    </xf>
    <xf numFmtId="37" fontId="32" fillId="0" borderId="19" xfId="0" applyNumberFormat="1" applyFont="1" applyFill="1" applyBorder="1" applyAlignment="1" applyProtection="1">
      <alignment horizontal="center"/>
      <protection/>
    </xf>
    <xf numFmtId="37" fontId="32" fillId="0" borderId="20" xfId="0" applyNumberFormat="1" applyFont="1" applyFill="1" applyBorder="1" applyAlignment="1" applyProtection="1">
      <alignment horizontal="center"/>
      <protection/>
    </xf>
    <xf numFmtId="37" fontId="32" fillId="0" borderId="20" xfId="0" applyNumberFormat="1" applyFont="1" applyFill="1" applyBorder="1" applyAlignment="1" applyProtection="1">
      <alignment horizontal="center"/>
      <protection/>
    </xf>
    <xf numFmtId="37" fontId="32" fillId="0" borderId="21" xfId="0" applyNumberFormat="1" applyFont="1" applyFill="1" applyBorder="1" applyAlignment="1" applyProtection="1">
      <alignment horizontal="center"/>
      <protection/>
    </xf>
    <xf numFmtId="37" fontId="32" fillId="0" borderId="18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37" fontId="34" fillId="0" borderId="0" xfId="0" applyNumberFormat="1" applyFont="1" applyFill="1" applyBorder="1" applyAlignment="1" applyProtection="1">
      <alignment horizontal="center"/>
      <protection/>
    </xf>
    <xf numFmtId="37" fontId="34" fillId="0" borderId="0" xfId="0" applyNumberFormat="1" applyFont="1" applyFill="1" applyBorder="1" applyAlignment="1" applyProtection="1">
      <alignment/>
      <protection/>
    </xf>
    <xf numFmtId="37" fontId="31" fillId="0" borderId="10" xfId="0" applyNumberFormat="1" applyFont="1" applyFill="1" applyBorder="1" applyAlignment="1" applyProtection="1">
      <alignment/>
      <protection/>
    </xf>
    <xf numFmtId="6" fontId="31" fillId="0" borderId="10" xfId="0" applyNumberFormat="1" applyFont="1" applyFill="1" applyBorder="1" applyAlignment="1" applyProtection="1">
      <alignment/>
      <protection/>
    </xf>
    <xf numFmtId="6" fontId="31" fillId="0" borderId="22" xfId="0" applyNumberFormat="1" applyFont="1" applyFill="1" applyBorder="1" applyAlignment="1" applyProtection="1">
      <alignment/>
      <protection/>
    </xf>
    <xf numFmtId="6" fontId="31" fillId="0" borderId="25" xfId="0" applyNumberFormat="1" applyFont="1" applyFill="1" applyBorder="1" applyAlignment="1" applyProtection="1">
      <alignment/>
      <protection/>
    </xf>
    <xf numFmtId="6" fontId="31" fillId="0" borderId="0" xfId="0" applyNumberFormat="1" applyFont="1" applyFill="1" applyBorder="1" applyAlignment="1" applyProtection="1">
      <alignment/>
      <protection/>
    </xf>
    <xf numFmtId="0" fontId="31" fillId="0" borderId="14" xfId="0" applyFont="1" applyFill="1" applyBorder="1" applyAlignment="1">
      <alignment/>
    </xf>
    <xf numFmtId="6" fontId="31" fillId="0" borderId="14" xfId="0" applyNumberFormat="1" applyFont="1" applyFill="1" applyBorder="1" applyAlignment="1" applyProtection="1">
      <alignment/>
      <protection/>
    </xf>
    <xf numFmtId="6" fontId="31" fillId="0" borderId="23" xfId="0" applyNumberFormat="1" applyFont="1" applyFill="1" applyBorder="1" applyAlignment="1" applyProtection="1">
      <alignment/>
      <protection/>
    </xf>
    <xf numFmtId="6" fontId="31" fillId="0" borderId="26" xfId="0" applyNumberFormat="1" applyFont="1" applyFill="1" applyBorder="1" applyAlignment="1" applyProtection="1">
      <alignment/>
      <protection/>
    </xf>
    <xf numFmtId="5" fontId="31" fillId="0" borderId="18" xfId="0" applyNumberFormat="1" applyFont="1" applyFill="1" applyBorder="1" applyAlignment="1" applyProtection="1">
      <alignment/>
      <protection/>
    </xf>
    <xf numFmtId="5" fontId="31" fillId="0" borderId="0" xfId="0" applyNumberFormat="1" applyFont="1" applyFill="1" applyBorder="1" applyAlignment="1" applyProtection="1">
      <alignment/>
      <protection/>
    </xf>
    <xf numFmtId="6" fontId="32" fillId="0" borderId="24" xfId="0" applyNumberFormat="1" applyFont="1" applyFill="1" applyBorder="1" applyAlignment="1" applyProtection="1">
      <alignment/>
      <protection/>
    </xf>
    <xf numFmtId="6" fontId="32" fillId="0" borderId="24" xfId="0" applyNumberFormat="1" applyFont="1" applyFill="1" applyBorder="1" applyAlignment="1" applyProtection="1">
      <alignment/>
      <protection/>
    </xf>
    <xf numFmtId="6" fontId="32" fillId="0" borderId="18" xfId="0" applyNumberFormat="1" applyFont="1" applyFill="1" applyBorder="1" applyAlignment="1" applyProtection="1">
      <alignment/>
      <protection/>
    </xf>
    <xf numFmtId="6" fontId="32" fillId="0" borderId="27" xfId="0" applyNumberFormat="1" applyFont="1" applyFill="1" applyBorder="1" applyAlignment="1" applyProtection="1">
      <alignment/>
      <protection/>
    </xf>
    <xf numFmtId="6" fontId="32" fillId="0" borderId="18" xfId="0" applyNumberFormat="1" applyFont="1" applyFill="1" applyBorder="1" applyAlignment="1" applyProtection="1">
      <alignment/>
      <protection/>
    </xf>
    <xf numFmtId="5" fontId="32" fillId="0" borderId="0" xfId="0" applyNumberFormat="1" applyFont="1" applyFill="1" applyBorder="1" applyAlignment="1" applyProtection="1">
      <alignment/>
      <protection/>
    </xf>
    <xf numFmtId="6" fontId="31" fillId="0" borderId="0" xfId="0" applyNumberFormat="1" applyFont="1" applyFill="1" applyBorder="1" applyAlignment="1">
      <alignment/>
    </xf>
    <xf numFmtId="5" fontId="3" fillId="0" borderId="31" xfId="0" applyNumberFormat="1" applyFont="1" applyFill="1" applyBorder="1" applyAlignment="1" applyProtection="1">
      <alignment horizontal="center"/>
      <protection/>
    </xf>
    <xf numFmtId="5" fontId="3" fillId="0" borderId="33" xfId="0" applyNumberFormat="1" applyFont="1" applyFill="1" applyBorder="1" applyAlignment="1" applyProtection="1">
      <alignment horizontal="center"/>
      <protection/>
    </xf>
    <xf numFmtId="5" fontId="3" fillId="0" borderId="31" xfId="0" applyNumberFormat="1" applyFont="1" applyFill="1" applyBorder="1" applyAlignment="1" applyProtection="1">
      <alignment horizontal="center"/>
      <protection/>
    </xf>
    <xf numFmtId="5" fontId="3" fillId="0" borderId="33" xfId="0" applyNumberFormat="1" applyFont="1" applyFill="1" applyBorder="1" applyAlignment="1" applyProtection="1">
      <alignment horizontal="center"/>
      <protection/>
    </xf>
    <xf numFmtId="5" fontId="3" fillId="0" borderId="31" xfId="0" applyNumberFormat="1" applyFont="1" applyBorder="1" applyAlignment="1" applyProtection="1">
      <alignment horizontal="center"/>
      <protection/>
    </xf>
    <xf numFmtId="5" fontId="3" fillId="0" borderId="33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CalWORKs%20Payment%20Expenditures\SUMMARY%20FY%2008-09%20CalWORKs%20Federal%20Elig%20Expenditures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IHSS%20&amp;%20PCSP%20Expenditures\SUMMARY%20FY%2008-09%20PCSP%20Expenditures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IHSS%20&amp;%20PCSP%20Expenditures\SUMMARY%20FY%2008-09%20IHSS%20Expenditures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alWorks%20Payment%20Expenditures\SUMMARY%20FY%2007-08%20CalWORKs%20Federal%20Elig%20Expenditures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alWorks%20Payment%20Expenditures\SUMMARY%20FY%2007-08%20CalWORKs%20NON-FED%20Expenditures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alWorks%20-%20FS%20-FC%20Admin%20Expenditures\CalWORKs\SUMMARY%20FY%2007-08%20CalWRKs%20Admin%20Expenditures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alWorks%20-%20FS%20-FC%20Admin%20Expenditures\Foster%20Care\SUMMARY%20FY%2007-08%20FC%20Admin%20Expenditures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alWorks%20-%20FS%20-FC%20Admin%20Expenditures\Food%20Stamps\SUMMARY%20FY%2007-08%20FS%20Admin%20Expenditures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FC%20Assistance%20Expenditures\SUMMARY%20FY%2007-08%20FC%20Assistance%20Expenditures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WS%20Expenditures\SUMMARY%20FY%2007-08%20CWS%20Expenditure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FPP%20Expenditures\SUMMARY%20FY%2008-09%20FPP%20Expenditur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CalWORKs%20Payment%20Expenditures\SUMMARY%20FY%2008-09%20CalWORKs%20NON-FED%20Expenditures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Adoption%20Expenditures\SUMMARY%20FY%2007-08%20Adoption%20Expenditures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IHSS%20&amp;%20PCSP%20Expenditures\SUMMARY%20FY%2007-08%20PCSP%20Expenditures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IHSS%20&amp;%20PCSP%20Expenditures\SUMMARY%20FY%2007-08%20IHSS%20Expenditures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alWORKs%20Payments%20Expenditures\SUMMARY%20FY%2006-07%20CalWORKs%20Federal%20Elig%20Expenditures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alWORKs%20Payments%20Expenditures\SUMMARY%20FY%2006-07%20CalWORKs%20NON-FED%20Expenditures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alWRKs-FS-FC%20Admin%20Expenditures\SUMMARY%20FY%2006-07%20CalWRKs%20Admin%20Expenditures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alWRKs-FS-FC%20Admin%20Expenditures\SUMMARY%20FY%2006-07%20FC%20Admin%20Expenditures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alWRKs-FS-FC%20Admin%20Expenditures\SUMMARY%20FY%2006-07%20FS%20Admin%20Expenditures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FC%20Assistance%20Expenditures\SUMMARY%20FY%2006-07%20FC%20Assistance%20Expenditures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WS%20Expenditures\SUMMARY%20FY%2006-07%20CWS%20Expenditu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CalWORKs%20-%20FS%20-%20FC%20Admin%20Expenditures\CalWORKs\SUMMARY%20FY%2008-09%20CalWRKs%20Admin%20Expenditures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FPP%20Expenditures\SUMMARY%20FY%2006-07%20FPP%20Expenditures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Adoption%20Expenditures\SUMMARY%20FY%2006-07%20Adoption%20Expenditures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IHSS%20&amp;%20PCSP%20Expenditures\SUMMARY%20FY%2006-07%20PCSP%20Expenditures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IHSS%20&amp;%20PCSP%20Expenditures\SUMMARY%20FY%2006-07%20IHSS%20Expenditure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CalWORKs%20-%20FS%20-%20FC%20Admin%20Expenditures\Foster%20Care\SUMMARY%20FY%2008-09%20FC%20Admin%20Expenditure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CalWORKs%20-%20FS%20-%20FC%20Admin%20Expenditures\Food%20Stamps\SUMMARY%20FY%2008-09%20FS%20Admin%20Expenditure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FC%20Assistance%20Expenditures\SUMMARY%20FY%2008-09%20FC%20Assistance%20Expenditur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CWS%20Expenditures\SUMMARY%20FY%2008-09%20CWS%20Expenditur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FPP%20Expenditures\SUMMARY%20FY%2008-09%20FPP%20Expenditures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Adoption%20Expenditures\SUMMARY%20FY%2008-09%20Adoption%20Expendit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WRKs Fed Elig Growth Calc"/>
      <sheetName val="FY 08-09 SUMMARY CalWRKS FD ELG"/>
      <sheetName val="CalWRKs AF &amp; ZPF"/>
      <sheetName val="CalWRKs FED Elig"/>
      <sheetName val="FY 0708 EXPEND"/>
    </sheetNames>
    <sheetDataSet>
      <sheetData sheetId="0">
        <row r="8">
          <cell r="H8">
            <v>-171291</v>
          </cell>
        </row>
        <row r="9">
          <cell r="H9">
            <v>-498</v>
          </cell>
        </row>
        <row r="10">
          <cell r="H10">
            <v>1611</v>
          </cell>
        </row>
        <row r="11">
          <cell r="H11">
            <v>29731</v>
          </cell>
        </row>
        <row r="12">
          <cell r="H12">
            <v>-6116</v>
          </cell>
        </row>
        <row r="13">
          <cell r="H13">
            <v>-3865</v>
          </cell>
        </row>
        <row r="14">
          <cell r="H14">
            <v>-93550</v>
          </cell>
        </row>
        <row r="15">
          <cell r="H15">
            <v>-2064</v>
          </cell>
        </row>
        <row r="16">
          <cell r="H16">
            <v>-13177</v>
          </cell>
        </row>
        <row r="17">
          <cell r="H17">
            <v>-309046</v>
          </cell>
        </row>
        <row r="18">
          <cell r="H18">
            <v>429</v>
          </cell>
        </row>
        <row r="19">
          <cell r="H19">
            <v>19429</v>
          </cell>
        </row>
        <row r="20">
          <cell r="H20">
            <v>-46790</v>
          </cell>
        </row>
        <row r="21">
          <cell r="H21">
            <v>1584</v>
          </cell>
        </row>
        <row r="22">
          <cell r="H22">
            <v>-220177</v>
          </cell>
        </row>
        <row r="23">
          <cell r="H23">
            <v>722</v>
          </cell>
        </row>
        <row r="24">
          <cell r="H24">
            <v>-11147</v>
          </cell>
        </row>
        <row r="25">
          <cell r="H25">
            <v>3008</v>
          </cell>
        </row>
        <row r="26">
          <cell r="H26">
            <v>-2512218</v>
          </cell>
        </row>
        <row r="27">
          <cell r="H27">
            <v>-33193</v>
          </cell>
        </row>
        <row r="28">
          <cell r="H28">
            <v>-26991</v>
          </cell>
        </row>
        <row r="29">
          <cell r="H29">
            <v>-1910</v>
          </cell>
        </row>
        <row r="30">
          <cell r="H30">
            <v>-4258</v>
          </cell>
        </row>
        <row r="31">
          <cell r="H31">
            <v>-38642</v>
          </cell>
        </row>
        <row r="32">
          <cell r="H32">
            <v>-136</v>
          </cell>
        </row>
        <row r="33">
          <cell r="H33">
            <v>518</v>
          </cell>
        </row>
        <row r="34">
          <cell r="H34">
            <v>-59021</v>
          </cell>
        </row>
        <row r="35">
          <cell r="H35">
            <v>-3311</v>
          </cell>
        </row>
        <row r="36">
          <cell r="H36">
            <v>-10470</v>
          </cell>
        </row>
        <row r="37">
          <cell r="H37">
            <v>-308852</v>
          </cell>
        </row>
        <row r="38">
          <cell r="H38">
            <v>-16103</v>
          </cell>
        </row>
        <row r="39">
          <cell r="H39">
            <v>269</v>
          </cell>
        </row>
        <row r="40">
          <cell r="H40">
            <v>-496514</v>
          </cell>
        </row>
        <row r="41">
          <cell r="H41">
            <v>-199507</v>
          </cell>
        </row>
        <row r="42">
          <cell r="H42">
            <v>-4836</v>
          </cell>
        </row>
        <row r="43">
          <cell r="H43">
            <v>-589513</v>
          </cell>
        </row>
        <row r="44">
          <cell r="H44">
            <v>-374168</v>
          </cell>
        </row>
        <row r="45">
          <cell r="H45">
            <v>-26210</v>
          </cell>
        </row>
        <row r="46">
          <cell r="H46">
            <v>-115781</v>
          </cell>
        </row>
        <row r="47">
          <cell r="H47">
            <v>-17720</v>
          </cell>
        </row>
        <row r="48">
          <cell r="H48">
            <v>-25641</v>
          </cell>
        </row>
        <row r="49">
          <cell r="H49">
            <v>-48411</v>
          </cell>
        </row>
        <row r="50">
          <cell r="H50">
            <v>-72255</v>
          </cell>
        </row>
        <row r="51">
          <cell r="H51">
            <v>-10539</v>
          </cell>
        </row>
        <row r="52">
          <cell r="H52">
            <v>-38811</v>
          </cell>
        </row>
        <row r="53">
          <cell r="H53">
            <v>1233</v>
          </cell>
        </row>
        <row r="54">
          <cell r="H54">
            <v>4882</v>
          </cell>
        </row>
        <row r="55">
          <cell r="H55">
            <v>-16482</v>
          </cell>
        </row>
        <row r="56">
          <cell r="H56">
            <v>-43075</v>
          </cell>
        </row>
        <row r="57">
          <cell r="H57">
            <v>-121079</v>
          </cell>
        </row>
        <row r="58">
          <cell r="H58">
            <v>-18420</v>
          </cell>
        </row>
        <row r="59">
          <cell r="H59">
            <v>6961</v>
          </cell>
        </row>
        <row r="60">
          <cell r="H60">
            <v>-3726</v>
          </cell>
        </row>
        <row r="61">
          <cell r="H61">
            <v>-205138</v>
          </cell>
        </row>
        <row r="62">
          <cell r="H62">
            <v>-6496</v>
          </cell>
        </row>
        <row r="63">
          <cell r="H63">
            <v>-66296</v>
          </cell>
        </row>
        <row r="64">
          <cell r="H64">
            <v>-16319</v>
          </cell>
        </row>
        <row r="65">
          <cell r="H65">
            <v>9766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CSP GROWTH CALC"/>
      <sheetName val="SUMMARY PCSP"/>
      <sheetName val="PCSP Wkr Comp &amp; IP Pymnts"/>
      <sheetName val="PCSP SCIF &amp; ST LEVEL CONTACTS"/>
      <sheetName val="PCSP PUB AUTHORICTY ADMIN COST"/>
      <sheetName val="PCSP CONTRACT MODE Expend"/>
      <sheetName val="PRG CODE 108"/>
    </sheetNames>
    <sheetDataSet>
      <sheetData sheetId="0">
        <row r="8">
          <cell r="I8">
            <v>5743638</v>
          </cell>
        </row>
        <row r="9">
          <cell r="I9">
            <v>12358</v>
          </cell>
        </row>
        <row r="10">
          <cell r="I10">
            <v>-15280</v>
          </cell>
        </row>
        <row r="11">
          <cell r="I11">
            <v>171260</v>
          </cell>
        </row>
        <row r="12">
          <cell r="I12">
            <v>69183</v>
          </cell>
        </row>
        <row r="13">
          <cell r="I13">
            <v>-36453</v>
          </cell>
        </row>
        <row r="14">
          <cell r="I14">
            <v>2119082</v>
          </cell>
        </row>
        <row r="15">
          <cell r="I15">
            <v>60135</v>
          </cell>
        </row>
        <row r="16">
          <cell r="I16">
            <v>198650</v>
          </cell>
        </row>
        <row r="17">
          <cell r="I17">
            <v>1516765</v>
          </cell>
        </row>
        <row r="18">
          <cell r="I18">
            <v>41895</v>
          </cell>
        </row>
        <row r="19">
          <cell r="I19">
            <v>128417</v>
          </cell>
        </row>
        <row r="20">
          <cell r="I20">
            <v>1051949</v>
          </cell>
        </row>
        <row r="21">
          <cell r="I21">
            <v>-23408</v>
          </cell>
        </row>
        <row r="22">
          <cell r="I22">
            <v>54422</v>
          </cell>
        </row>
        <row r="23">
          <cell r="I23">
            <v>291891</v>
          </cell>
        </row>
        <row r="24">
          <cell r="I24">
            <v>625451</v>
          </cell>
        </row>
        <row r="25">
          <cell r="I25">
            <v>-44130</v>
          </cell>
        </row>
        <row r="26">
          <cell r="I26">
            <v>18359666</v>
          </cell>
        </row>
        <row r="27">
          <cell r="I27">
            <v>504144</v>
          </cell>
        </row>
        <row r="28">
          <cell r="I28">
            <v>471688</v>
          </cell>
        </row>
        <row r="29">
          <cell r="I29">
            <v>-26494</v>
          </cell>
        </row>
        <row r="30">
          <cell r="I30">
            <v>218974</v>
          </cell>
        </row>
        <row r="31">
          <cell r="I31">
            <v>387098</v>
          </cell>
        </row>
        <row r="32">
          <cell r="I32">
            <v>14128</v>
          </cell>
        </row>
        <row r="33">
          <cell r="I33">
            <v>1727</v>
          </cell>
        </row>
        <row r="34">
          <cell r="I34">
            <v>494722</v>
          </cell>
        </row>
        <row r="35">
          <cell r="I35">
            <v>336458</v>
          </cell>
        </row>
        <row r="36">
          <cell r="I36">
            <v>28320</v>
          </cell>
        </row>
        <row r="37">
          <cell r="I37">
            <v>3843100</v>
          </cell>
        </row>
        <row r="38">
          <cell r="I38">
            <v>448055</v>
          </cell>
        </row>
        <row r="39">
          <cell r="I39">
            <v>64593</v>
          </cell>
        </row>
        <row r="40">
          <cell r="I40">
            <v>4456124</v>
          </cell>
        </row>
        <row r="41">
          <cell r="I41">
            <v>2995956</v>
          </cell>
        </row>
        <row r="42">
          <cell r="I42">
            <v>83096</v>
          </cell>
        </row>
        <row r="43">
          <cell r="I43">
            <v>3577873</v>
          </cell>
        </row>
        <row r="44">
          <cell r="I44">
            <v>2083600</v>
          </cell>
        </row>
        <row r="45">
          <cell r="I45">
            <v>3844564</v>
          </cell>
        </row>
        <row r="46">
          <cell r="I46">
            <v>-372839</v>
          </cell>
        </row>
        <row r="47">
          <cell r="I47">
            <v>226568</v>
          </cell>
        </row>
        <row r="48">
          <cell r="I48">
            <v>892000</v>
          </cell>
        </row>
        <row r="49">
          <cell r="I49">
            <v>487889</v>
          </cell>
        </row>
        <row r="50">
          <cell r="I50">
            <v>3534045</v>
          </cell>
        </row>
        <row r="51">
          <cell r="I51">
            <v>745684</v>
          </cell>
        </row>
        <row r="52">
          <cell r="I52">
            <v>529602</v>
          </cell>
        </row>
        <row r="53">
          <cell r="I53">
            <v>-9588</v>
          </cell>
        </row>
        <row r="54">
          <cell r="I54">
            <v>67693</v>
          </cell>
        </row>
        <row r="55">
          <cell r="I55">
            <v>750154</v>
          </cell>
        </row>
        <row r="56">
          <cell r="I56">
            <v>1518425</v>
          </cell>
        </row>
        <row r="57">
          <cell r="I57">
            <v>808753</v>
          </cell>
        </row>
        <row r="58">
          <cell r="I58">
            <v>113113</v>
          </cell>
        </row>
        <row r="59">
          <cell r="I59">
            <v>77450</v>
          </cell>
        </row>
        <row r="60">
          <cell r="I60">
            <v>-6572</v>
          </cell>
        </row>
        <row r="61">
          <cell r="I61">
            <v>509071</v>
          </cell>
        </row>
        <row r="62">
          <cell r="I62">
            <v>33874</v>
          </cell>
        </row>
        <row r="63">
          <cell r="I63">
            <v>510258</v>
          </cell>
        </row>
        <row r="64">
          <cell r="I64">
            <v>526520</v>
          </cell>
        </row>
        <row r="65">
          <cell r="I65">
            <v>189491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HSS GROWTH CALC"/>
      <sheetName val="SUMMARY IHSS"/>
      <sheetName val="IHSS Wkr Comp &amp; IP Pymnts"/>
      <sheetName val="IHSS SCIF &amp; ST LEVEL CONTRACTS"/>
      <sheetName val="IHSS PRG CODE 101"/>
      <sheetName val="IHSS CONTRACT MODE EXPENDITURES"/>
      <sheetName val="IHSS PUB AUTHORICTY ADMIN COST"/>
    </sheetNames>
    <sheetDataSet>
      <sheetData sheetId="0">
        <row r="8">
          <cell r="I8">
            <v>-289205</v>
          </cell>
        </row>
        <row r="9">
          <cell r="I9">
            <v>5397</v>
          </cell>
        </row>
        <row r="10">
          <cell r="I10">
            <v>3185</v>
          </cell>
        </row>
        <row r="11">
          <cell r="I11">
            <v>-24210</v>
          </cell>
        </row>
        <row r="12">
          <cell r="I12">
            <v>-9554</v>
          </cell>
        </row>
        <row r="13">
          <cell r="I13">
            <v>-4311</v>
          </cell>
        </row>
        <row r="14">
          <cell r="I14">
            <v>-117376</v>
          </cell>
        </row>
        <row r="15">
          <cell r="I15">
            <v>13602</v>
          </cell>
        </row>
        <row r="16">
          <cell r="I16">
            <v>-31932</v>
          </cell>
        </row>
        <row r="17">
          <cell r="I17">
            <v>-84723</v>
          </cell>
        </row>
        <row r="18">
          <cell r="I18">
            <v>16456</v>
          </cell>
        </row>
        <row r="19">
          <cell r="I19">
            <v>13601</v>
          </cell>
        </row>
        <row r="20">
          <cell r="I20">
            <v>-25634</v>
          </cell>
        </row>
        <row r="21">
          <cell r="I21">
            <v>-12967</v>
          </cell>
        </row>
        <row r="22">
          <cell r="I22">
            <v>9613</v>
          </cell>
        </row>
        <row r="23">
          <cell r="I23">
            <v>-6860</v>
          </cell>
        </row>
        <row r="24">
          <cell r="I24">
            <v>29535</v>
          </cell>
        </row>
        <row r="25">
          <cell r="I25">
            <v>3861</v>
          </cell>
        </row>
        <row r="26">
          <cell r="I26">
            <v>1900757</v>
          </cell>
        </row>
        <row r="27">
          <cell r="I27">
            <v>-5916</v>
          </cell>
        </row>
        <row r="28">
          <cell r="I28">
            <v>21284</v>
          </cell>
        </row>
        <row r="29">
          <cell r="I29">
            <v>1074</v>
          </cell>
        </row>
        <row r="30">
          <cell r="I30">
            <v>2360</v>
          </cell>
        </row>
        <row r="31">
          <cell r="I31">
            <v>17801</v>
          </cell>
        </row>
        <row r="32">
          <cell r="I32">
            <v>-3570</v>
          </cell>
        </row>
        <row r="33">
          <cell r="I33">
            <v>4398</v>
          </cell>
        </row>
        <row r="34">
          <cell r="I34">
            <v>-10249</v>
          </cell>
        </row>
        <row r="35">
          <cell r="I35">
            <v>933</v>
          </cell>
        </row>
        <row r="36">
          <cell r="I36">
            <v>-20633</v>
          </cell>
        </row>
        <row r="37">
          <cell r="I37">
            <v>-90247</v>
          </cell>
        </row>
        <row r="38">
          <cell r="I38">
            <v>-16399</v>
          </cell>
        </row>
        <row r="39">
          <cell r="I39">
            <v>-4851</v>
          </cell>
        </row>
        <row r="40">
          <cell r="I40">
            <v>215122</v>
          </cell>
        </row>
        <row r="41">
          <cell r="I41">
            <v>-423383</v>
          </cell>
        </row>
        <row r="42">
          <cell r="I42">
            <v>2427</v>
          </cell>
        </row>
        <row r="43">
          <cell r="I43">
            <v>54741</v>
          </cell>
        </row>
        <row r="44">
          <cell r="I44">
            <v>-189966</v>
          </cell>
        </row>
        <row r="45">
          <cell r="I45">
            <v>1052</v>
          </cell>
        </row>
        <row r="46">
          <cell r="I46">
            <v>296</v>
          </cell>
        </row>
        <row r="47">
          <cell r="I47">
            <v>-14573</v>
          </cell>
        </row>
        <row r="48">
          <cell r="I48">
            <v>-135655</v>
          </cell>
        </row>
        <row r="49">
          <cell r="I49">
            <v>5522</v>
          </cell>
        </row>
        <row r="50">
          <cell r="I50">
            <v>53275</v>
          </cell>
        </row>
        <row r="51">
          <cell r="I51">
            <v>1435</v>
          </cell>
        </row>
        <row r="52">
          <cell r="I52">
            <v>-55347</v>
          </cell>
        </row>
        <row r="53">
          <cell r="I53">
            <v>-92</v>
          </cell>
        </row>
        <row r="54">
          <cell r="I54">
            <v>8495</v>
          </cell>
        </row>
        <row r="55">
          <cell r="I55">
            <v>-19275</v>
          </cell>
        </row>
        <row r="56">
          <cell r="I56">
            <v>17408</v>
          </cell>
        </row>
        <row r="57">
          <cell r="I57">
            <v>-2676</v>
          </cell>
        </row>
        <row r="58">
          <cell r="I58">
            <v>5480</v>
          </cell>
        </row>
        <row r="59">
          <cell r="I59">
            <v>2955</v>
          </cell>
        </row>
        <row r="60">
          <cell r="I60">
            <v>1617</v>
          </cell>
        </row>
        <row r="61">
          <cell r="I61">
            <v>-4669</v>
          </cell>
        </row>
        <row r="62">
          <cell r="I62">
            <v>-1570</v>
          </cell>
        </row>
        <row r="63">
          <cell r="I63">
            <v>-35621</v>
          </cell>
        </row>
        <row r="64">
          <cell r="I64">
            <v>-61949</v>
          </cell>
        </row>
        <row r="65">
          <cell r="I65">
            <v>2504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lWRKs Fed Elig Growth Calc"/>
      <sheetName val="FY 07-08 SUMMARY CalWRKS FD ELG"/>
      <sheetName val="CalWRKs AF &amp; ZPF"/>
      <sheetName val="CalWRKs FED Elig"/>
      <sheetName val="FY 0607 EXPEND"/>
    </sheetNames>
    <sheetDataSet>
      <sheetData sheetId="0">
        <row r="8">
          <cell r="H8">
            <v>106528</v>
          </cell>
        </row>
        <row r="9">
          <cell r="H9">
            <v>629</v>
          </cell>
        </row>
        <row r="10">
          <cell r="H10">
            <v>2135</v>
          </cell>
        </row>
        <row r="11">
          <cell r="H11">
            <v>58092</v>
          </cell>
        </row>
        <row r="12">
          <cell r="H12">
            <v>-752</v>
          </cell>
        </row>
        <row r="13">
          <cell r="H13">
            <v>4235</v>
          </cell>
        </row>
        <row r="14">
          <cell r="H14">
            <v>26198</v>
          </cell>
        </row>
        <row r="15">
          <cell r="H15">
            <v>10550</v>
          </cell>
        </row>
        <row r="16">
          <cell r="H16">
            <v>-11265</v>
          </cell>
        </row>
        <row r="17">
          <cell r="H17">
            <v>-91647</v>
          </cell>
        </row>
        <row r="18">
          <cell r="H18">
            <v>4149</v>
          </cell>
        </row>
        <row r="19">
          <cell r="H19">
            <v>37718</v>
          </cell>
        </row>
        <row r="20">
          <cell r="H20">
            <v>-36407</v>
          </cell>
        </row>
        <row r="21">
          <cell r="H21">
            <v>3076</v>
          </cell>
        </row>
        <row r="22">
          <cell r="H22">
            <v>-89687</v>
          </cell>
        </row>
        <row r="23">
          <cell r="H23">
            <v>1728</v>
          </cell>
        </row>
        <row r="24">
          <cell r="H24">
            <v>1183</v>
          </cell>
        </row>
        <row r="25">
          <cell r="H25">
            <v>5121</v>
          </cell>
        </row>
        <row r="26">
          <cell r="H26">
            <v>656137</v>
          </cell>
        </row>
        <row r="27">
          <cell r="H27">
            <v>8275</v>
          </cell>
        </row>
        <row r="28">
          <cell r="H28">
            <v>10319</v>
          </cell>
        </row>
        <row r="29">
          <cell r="H29">
            <v>-1506</v>
          </cell>
        </row>
        <row r="30">
          <cell r="H30">
            <v>8262</v>
          </cell>
        </row>
        <row r="31">
          <cell r="H31">
            <v>6654</v>
          </cell>
        </row>
        <row r="32">
          <cell r="H32">
            <v>4906</v>
          </cell>
        </row>
        <row r="33">
          <cell r="H33">
            <v>-458</v>
          </cell>
        </row>
        <row r="34">
          <cell r="H34">
            <v>-8454</v>
          </cell>
        </row>
        <row r="35">
          <cell r="H35">
            <v>7054</v>
          </cell>
        </row>
        <row r="36">
          <cell r="H36">
            <v>-3608</v>
          </cell>
        </row>
        <row r="37">
          <cell r="H37">
            <v>113233</v>
          </cell>
        </row>
        <row r="38">
          <cell r="H38">
            <v>4953</v>
          </cell>
        </row>
        <row r="39">
          <cell r="H39">
            <v>1495</v>
          </cell>
        </row>
        <row r="40">
          <cell r="H40">
            <v>-229217</v>
          </cell>
        </row>
        <row r="41">
          <cell r="H41">
            <v>-6039</v>
          </cell>
        </row>
        <row r="42">
          <cell r="H42">
            <v>3348</v>
          </cell>
        </row>
        <row r="43">
          <cell r="H43">
            <v>-426911</v>
          </cell>
        </row>
        <row r="44">
          <cell r="H44">
            <v>-79354</v>
          </cell>
        </row>
        <row r="45">
          <cell r="H45">
            <v>82541</v>
          </cell>
        </row>
        <row r="46">
          <cell r="H46">
            <v>-88989</v>
          </cell>
        </row>
        <row r="47">
          <cell r="H47">
            <v>7911</v>
          </cell>
        </row>
        <row r="48">
          <cell r="H48">
            <v>29195</v>
          </cell>
        </row>
        <row r="49">
          <cell r="H49">
            <v>29218</v>
          </cell>
        </row>
        <row r="50">
          <cell r="H50">
            <v>214512</v>
          </cell>
        </row>
        <row r="51">
          <cell r="H51">
            <v>18842</v>
          </cell>
        </row>
        <row r="52">
          <cell r="H52">
            <v>4553</v>
          </cell>
        </row>
        <row r="53">
          <cell r="H53">
            <v>1726</v>
          </cell>
        </row>
        <row r="54">
          <cell r="H54">
            <v>7175</v>
          </cell>
        </row>
        <row r="55">
          <cell r="H55">
            <v>-21983</v>
          </cell>
        </row>
        <row r="56">
          <cell r="H56">
            <v>8067</v>
          </cell>
        </row>
        <row r="57">
          <cell r="H57">
            <v>-64110</v>
          </cell>
        </row>
        <row r="58">
          <cell r="H58">
            <v>-27097</v>
          </cell>
        </row>
        <row r="59">
          <cell r="H59">
            <v>15723</v>
          </cell>
        </row>
        <row r="60">
          <cell r="H60">
            <v>610</v>
          </cell>
        </row>
        <row r="61">
          <cell r="H61">
            <v>-70165</v>
          </cell>
        </row>
        <row r="62">
          <cell r="H62">
            <v>12017</v>
          </cell>
        </row>
        <row r="63">
          <cell r="H63">
            <v>-6855</v>
          </cell>
        </row>
        <row r="64">
          <cell r="H64">
            <v>-11683</v>
          </cell>
        </row>
        <row r="65">
          <cell r="H65">
            <v>3696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lWRKS Non-Fed Growth Calc"/>
      <sheetName val="FY 07-08 SUMMARY"/>
      <sheetName val="CalWRKs 2 Family Grants"/>
      <sheetName val="Safety Net"/>
      <sheetName val="TANF Timed OUT"/>
      <sheetName val="Non-Fed Elig CalWORKs (APR)"/>
      <sheetName val="FY 0607 SUMMARY"/>
      <sheetName val="FY 06-07 SUMMARY"/>
      <sheetName val="Non-Fed Elig CalWORKs"/>
    </sheetNames>
    <sheetDataSet>
      <sheetData sheetId="0">
        <row r="8">
          <cell r="H8">
            <v>-2512</v>
          </cell>
        </row>
        <row r="9">
          <cell r="H9">
            <v>-40</v>
          </cell>
        </row>
        <row r="10">
          <cell r="H10">
            <v>-450</v>
          </cell>
        </row>
        <row r="11">
          <cell r="H11">
            <v>-907</v>
          </cell>
        </row>
        <row r="12">
          <cell r="H12">
            <v>-182</v>
          </cell>
        </row>
        <row r="13">
          <cell r="H13">
            <v>17</v>
          </cell>
        </row>
        <row r="14">
          <cell r="H14">
            <v>-3007</v>
          </cell>
        </row>
        <row r="15">
          <cell r="H15">
            <v>685</v>
          </cell>
        </row>
        <row r="16">
          <cell r="H16">
            <v>167</v>
          </cell>
        </row>
        <row r="17">
          <cell r="H17">
            <v>-18089</v>
          </cell>
        </row>
        <row r="18">
          <cell r="H18">
            <v>174</v>
          </cell>
        </row>
        <row r="19">
          <cell r="H19">
            <v>1177</v>
          </cell>
        </row>
        <row r="20">
          <cell r="H20">
            <v>-3424</v>
          </cell>
        </row>
        <row r="21">
          <cell r="H21">
            <v>-24</v>
          </cell>
        </row>
        <row r="22">
          <cell r="H22">
            <v>-6436</v>
          </cell>
        </row>
        <row r="23">
          <cell r="H23">
            <v>168</v>
          </cell>
        </row>
        <row r="24">
          <cell r="H24">
            <v>-1521</v>
          </cell>
        </row>
        <row r="25">
          <cell r="H25">
            <v>872</v>
          </cell>
        </row>
        <row r="26">
          <cell r="H26">
            <v>94513</v>
          </cell>
        </row>
        <row r="27">
          <cell r="H27">
            <v>-440</v>
          </cell>
        </row>
        <row r="28">
          <cell r="H28">
            <v>-858</v>
          </cell>
        </row>
        <row r="29">
          <cell r="H29">
            <v>-77</v>
          </cell>
        </row>
        <row r="30">
          <cell r="H30">
            <v>683</v>
          </cell>
        </row>
        <row r="31">
          <cell r="H31">
            <v>-6621</v>
          </cell>
        </row>
        <row r="32">
          <cell r="H32">
            <v>-217</v>
          </cell>
        </row>
        <row r="33">
          <cell r="H33">
            <v>-38</v>
          </cell>
        </row>
        <row r="34">
          <cell r="H34">
            <v>-473</v>
          </cell>
        </row>
        <row r="35">
          <cell r="H35">
            <v>-19</v>
          </cell>
        </row>
        <row r="36">
          <cell r="H36">
            <v>-1228</v>
          </cell>
        </row>
        <row r="37">
          <cell r="H37">
            <v>4017</v>
          </cell>
        </row>
        <row r="38">
          <cell r="H38">
            <v>-1571</v>
          </cell>
        </row>
        <row r="39">
          <cell r="H39">
            <v>-279</v>
          </cell>
        </row>
        <row r="40">
          <cell r="H40">
            <v>-24254</v>
          </cell>
        </row>
        <row r="41">
          <cell r="H41">
            <v>-5528</v>
          </cell>
        </row>
        <row r="42">
          <cell r="H42">
            <v>-467</v>
          </cell>
        </row>
        <row r="43">
          <cell r="H43">
            <v>-44068</v>
          </cell>
        </row>
        <row r="44">
          <cell r="H44">
            <v>-12012</v>
          </cell>
        </row>
        <row r="45">
          <cell r="H45">
            <v>865</v>
          </cell>
        </row>
        <row r="46">
          <cell r="H46">
            <v>-7387</v>
          </cell>
        </row>
        <row r="47">
          <cell r="H47">
            <v>-703</v>
          </cell>
        </row>
        <row r="48">
          <cell r="H48">
            <v>459</v>
          </cell>
        </row>
        <row r="49">
          <cell r="H49">
            <v>609</v>
          </cell>
        </row>
        <row r="50">
          <cell r="H50">
            <v>4055</v>
          </cell>
        </row>
        <row r="51">
          <cell r="H51">
            <v>1136</v>
          </cell>
        </row>
        <row r="52">
          <cell r="H52">
            <v>-923</v>
          </cell>
        </row>
        <row r="53">
          <cell r="H53">
            <v>125</v>
          </cell>
        </row>
        <row r="54">
          <cell r="H54">
            <v>-329</v>
          </cell>
        </row>
        <row r="55">
          <cell r="H55">
            <v>-2213</v>
          </cell>
        </row>
        <row r="56">
          <cell r="H56">
            <v>-475</v>
          </cell>
        </row>
        <row r="57">
          <cell r="H57">
            <v>-12918</v>
          </cell>
        </row>
        <row r="58">
          <cell r="H58">
            <v>-1482</v>
          </cell>
        </row>
        <row r="59">
          <cell r="H59">
            <v>-1192</v>
          </cell>
        </row>
        <row r="60">
          <cell r="H60">
            <v>-29</v>
          </cell>
        </row>
        <row r="61">
          <cell r="H61">
            <v>-5927</v>
          </cell>
        </row>
        <row r="62">
          <cell r="H62">
            <v>-508</v>
          </cell>
        </row>
        <row r="63">
          <cell r="H63">
            <v>-1562</v>
          </cell>
        </row>
        <row r="64">
          <cell r="H64">
            <v>-2012</v>
          </cell>
        </row>
        <row r="65">
          <cell r="H65">
            <v>-1187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lWRKS ADMIN GROWTH CALC"/>
      <sheetName val="CALWORKS ADMIN Expenditures"/>
      <sheetName val="CHILD CARE STAGE II Expenditure"/>
      <sheetName val="MOE for Only AFDC"/>
    </sheetNames>
    <sheetDataSet>
      <sheetData sheetId="0">
        <row r="8">
          <cell r="J8">
            <v>-155503</v>
          </cell>
        </row>
        <row r="9">
          <cell r="J9">
            <v>-15659</v>
          </cell>
        </row>
        <row r="10">
          <cell r="J10">
            <v>-1839</v>
          </cell>
        </row>
        <row r="11">
          <cell r="J11">
            <v>-45986</v>
          </cell>
        </row>
        <row r="12">
          <cell r="J12">
            <v>-879</v>
          </cell>
        </row>
        <row r="13">
          <cell r="J13">
            <v>-1705</v>
          </cell>
        </row>
        <row r="14">
          <cell r="J14">
            <v>-52377</v>
          </cell>
        </row>
        <row r="15">
          <cell r="J15">
            <v>4290</v>
          </cell>
        </row>
        <row r="16">
          <cell r="J16">
            <v>14087</v>
          </cell>
        </row>
        <row r="17">
          <cell r="J17">
            <v>173647</v>
          </cell>
        </row>
        <row r="18">
          <cell r="J18">
            <v>37479</v>
          </cell>
        </row>
        <row r="19">
          <cell r="J19">
            <v>27713</v>
          </cell>
        </row>
        <row r="20">
          <cell r="J20">
            <v>2028</v>
          </cell>
        </row>
        <row r="21">
          <cell r="J21">
            <v>584</v>
          </cell>
        </row>
        <row r="22">
          <cell r="J22">
            <v>-140128</v>
          </cell>
        </row>
        <row r="23">
          <cell r="J23">
            <v>-30364</v>
          </cell>
        </row>
        <row r="24">
          <cell r="J24">
            <v>17357</v>
          </cell>
        </row>
        <row r="25">
          <cell r="J25">
            <v>3404</v>
          </cell>
        </row>
        <row r="26">
          <cell r="J26">
            <v>567083</v>
          </cell>
        </row>
        <row r="27">
          <cell r="J27">
            <v>-10101</v>
          </cell>
        </row>
        <row r="28">
          <cell r="J28">
            <v>-23556</v>
          </cell>
        </row>
        <row r="29">
          <cell r="J29">
            <v>-794</v>
          </cell>
        </row>
        <row r="30">
          <cell r="J30">
            <v>22524</v>
          </cell>
        </row>
        <row r="31">
          <cell r="J31">
            <v>-131756</v>
          </cell>
        </row>
        <row r="32">
          <cell r="J32">
            <v>-4612</v>
          </cell>
        </row>
        <row r="33">
          <cell r="J33">
            <v>-4701</v>
          </cell>
        </row>
        <row r="34">
          <cell r="J34">
            <v>9716</v>
          </cell>
        </row>
        <row r="35">
          <cell r="J35">
            <v>1734</v>
          </cell>
        </row>
        <row r="36">
          <cell r="J36">
            <v>-12817</v>
          </cell>
        </row>
        <row r="37">
          <cell r="J37">
            <v>267736</v>
          </cell>
        </row>
        <row r="38">
          <cell r="J38">
            <v>118</v>
          </cell>
        </row>
        <row r="39">
          <cell r="J39">
            <v>1060</v>
          </cell>
        </row>
        <row r="40">
          <cell r="J40">
            <v>-330709</v>
          </cell>
        </row>
        <row r="41">
          <cell r="J41">
            <v>-71287</v>
          </cell>
        </row>
        <row r="42">
          <cell r="J42">
            <v>1421</v>
          </cell>
        </row>
        <row r="43">
          <cell r="J43">
            <v>-3627</v>
          </cell>
        </row>
        <row r="44">
          <cell r="J44">
            <v>-124807</v>
          </cell>
        </row>
        <row r="45">
          <cell r="J45">
            <v>53401</v>
          </cell>
        </row>
        <row r="46">
          <cell r="J46">
            <v>5987</v>
          </cell>
        </row>
        <row r="47">
          <cell r="J47">
            <v>-3860</v>
          </cell>
        </row>
        <row r="48">
          <cell r="J48">
            <v>721</v>
          </cell>
        </row>
        <row r="49">
          <cell r="J49">
            <v>-58931</v>
          </cell>
        </row>
        <row r="50">
          <cell r="J50">
            <v>-63908</v>
          </cell>
        </row>
        <row r="51">
          <cell r="J51">
            <v>-1147</v>
          </cell>
        </row>
        <row r="52">
          <cell r="J52">
            <v>19008</v>
          </cell>
        </row>
        <row r="53">
          <cell r="J53">
            <v>-12002</v>
          </cell>
        </row>
        <row r="54">
          <cell r="J54">
            <v>-2300</v>
          </cell>
        </row>
        <row r="55">
          <cell r="J55">
            <v>50293</v>
          </cell>
        </row>
        <row r="56">
          <cell r="J56">
            <v>-1491</v>
          </cell>
        </row>
        <row r="57">
          <cell r="J57">
            <v>-132313</v>
          </cell>
        </row>
        <row r="58">
          <cell r="J58">
            <v>-6997</v>
          </cell>
        </row>
        <row r="59">
          <cell r="J59">
            <v>-3518</v>
          </cell>
        </row>
        <row r="60">
          <cell r="J60">
            <v>252</v>
          </cell>
        </row>
        <row r="61">
          <cell r="J61">
            <v>115940</v>
          </cell>
        </row>
        <row r="62">
          <cell r="J62">
            <v>2689</v>
          </cell>
        </row>
        <row r="63">
          <cell r="J63">
            <v>-96683</v>
          </cell>
        </row>
        <row r="64">
          <cell r="J64">
            <v>-21667</v>
          </cell>
        </row>
        <row r="65">
          <cell r="J65">
            <v>41598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C ADMIN GROWTH CALC"/>
      <sheetName val="FC ADMIN Expenditures"/>
    </sheetNames>
    <sheetDataSet>
      <sheetData sheetId="0">
        <row r="8">
          <cell r="I8">
            <v>166630</v>
          </cell>
        </row>
        <row r="9">
          <cell r="I9">
            <v>-438</v>
          </cell>
        </row>
        <row r="10">
          <cell r="I10">
            <v>-1662</v>
          </cell>
        </row>
        <row r="11">
          <cell r="I11">
            <v>-15094</v>
          </cell>
        </row>
        <row r="12">
          <cell r="I12">
            <v>3701</v>
          </cell>
        </row>
        <row r="13">
          <cell r="I13">
            <v>-596</v>
          </cell>
        </row>
        <row r="14">
          <cell r="I14">
            <v>-23963</v>
          </cell>
        </row>
        <row r="15">
          <cell r="I15">
            <v>60</v>
          </cell>
        </row>
        <row r="16">
          <cell r="I16">
            <v>-1580</v>
          </cell>
        </row>
        <row r="17">
          <cell r="I17">
            <v>29606</v>
          </cell>
        </row>
        <row r="18">
          <cell r="I18">
            <v>-301</v>
          </cell>
        </row>
        <row r="19">
          <cell r="I19">
            <v>-4227</v>
          </cell>
        </row>
        <row r="20">
          <cell r="I20">
            <v>-67</v>
          </cell>
        </row>
        <row r="21">
          <cell r="I21">
            <v>2070</v>
          </cell>
        </row>
        <row r="22">
          <cell r="I22">
            <v>-22620</v>
          </cell>
        </row>
        <row r="23">
          <cell r="I23">
            <v>-1062</v>
          </cell>
        </row>
        <row r="24">
          <cell r="I24">
            <v>2242</v>
          </cell>
        </row>
        <row r="25">
          <cell r="I25">
            <v>-506</v>
          </cell>
        </row>
        <row r="26">
          <cell r="I26">
            <v>316563</v>
          </cell>
        </row>
        <row r="27">
          <cell r="I27">
            <v>-504</v>
          </cell>
        </row>
        <row r="28">
          <cell r="I28">
            <v>-1929</v>
          </cell>
        </row>
        <row r="29">
          <cell r="I29">
            <v>944</v>
          </cell>
        </row>
        <row r="30">
          <cell r="I30">
            <v>-13483</v>
          </cell>
        </row>
        <row r="31">
          <cell r="I31">
            <v>-5873</v>
          </cell>
        </row>
        <row r="32">
          <cell r="I32">
            <v>169</v>
          </cell>
        </row>
        <row r="33">
          <cell r="I33">
            <v>1004</v>
          </cell>
        </row>
        <row r="34">
          <cell r="I34">
            <v>-6628</v>
          </cell>
        </row>
        <row r="35">
          <cell r="I35">
            <v>-7523</v>
          </cell>
        </row>
        <row r="36">
          <cell r="I36">
            <v>3586</v>
          </cell>
        </row>
        <row r="37">
          <cell r="I37">
            <v>-1913</v>
          </cell>
        </row>
        <row r="38">
          <cell r="I38">
            <v>-3439</v>
          </cell>
        </row>
        <row r="39">
          <cell r="I39">
            <v>-355</v>
          </cell>
        </row>
        <row r="40">
          <cell r="I40">
            <v>-151342</v>
          </cell>
        </row>
        <row r="41">
          <cell r="I41">
            <v>-148213</v>
          </cell>
        </row>
        <row r="42">
          <cell r="I42">
            <v>2234</v>
          </cell>
        </row>
        <row r="43">
          <cell r="I43">
            <v>-31589</v>
          </cell>
        </row>
        <row r="44">
          <cell r="I44">
            <v>51373</v>
          </cell>
        </row>
        <row r="45">
          <cell r="I45">
            <v>69134</v>
          </cell>
        </row>
        <row r="46">
          <cell r="I46">
            <v>3815</v>
          </cell>
        </row>
        <row r="47">
          <cell r="I47">
            <v>-1601</v>
          </cell>
        </row>
        <row r="48">
          <cell r="I48">
            <v>-3420</v>
          </cell>
        </row>
        <row r="49">
          <cell r="I49">
            <v>2629</v>
          </cell>
        </row>
        <row r="50">
          <cell r="I50">
            <v>7486</v>
          </cell>
        </row>
        <row r="51">
          <cell r="I51">
            <v>15832</v>
          </cell>
        </row>
        <row r="52">
          <cell r="I52">
            <v>3140</v>
          </cell>
        </row>
        <row r="53">
          <cell r="I53">
            <v>-768</v>
          </cell>
        </row>
        <row r="54">
          <cell r="I54">
            <v>-1262</v>
          </cell>
        </row>
        <row r="55">
          <cell r="I55">
            <v>285</v>
          </cell>
        </row>
        <row r="56">
          <cell r="I56">
            <v>-1772</v>
          </cell>
        </row>
        <row r="57">
          <cell r="I57">
            <v>12524</v>
          </cell>
        </row>
        <row r="58">
          <cell r="I58">
            <v>-2757</v>
          </cell>
        </row>
        <row r="59">
          <cell r="I59">
            <v>1774</v>
          </cell>
        </row>
        <row r="60">
          <cell r="I60">
            <v>-645</v>
          </cell>
        </row>
        <row r="61">
          <cell r="I61">
            <v>-10303</v>
          </cell>
        </row>
        <row r="62">
          <cell r="I62">
            <v>542</v>
          </cell>
        </row>
        <row r="63">
          <cell r="I63">
            <v>13001</v>
          </cell>
        </row>
        <row r="64">
          <cell r="I64">
            <v>5675</v>
          </cell>
        </row>
        <row r="65">
          <cell r="I65">
            <v>76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S ADMIN GROWTH CALC"/>
      <sheetName val="FS ADMIN Expenditures"/>
    </sheetNames>
    <sheetDataSet>
      <sheetData sheetId="0">
        <row r="8">
          <cell r="I8">
            <v>-2400</v>
          </cell>
        </row>
        <row r="9">
          <cell r="I9">
            <v>-1941</v>
          </cell>
        </row>
        <row r="10">
          <cell r="I10">
            <v>-7191</v>
          </cell>
        </row>
        <row r="11">
          <cell r="I11">
            <v>-89603</v>
          </cell>
        </row>
        <row r="12">
          <cell r="I12">
            <v>-27595</v>
          </cell>
        </row>
        <row r="13">
          <cell r="I13">
            <v>-6268</v>
          </cell>
        </row>
        <row r="14">
          <cell r="I14">
            <v>-200731</v>
          </cell>
        </row>
        <row r="15">
          <cell r="I15">
            <v>-7170</v>
          </cell>
        </row>
        <row r="16">
          <cell r="I16">
            <v>-8432</v>
          </cell>
        </row>
        <row r="17">
          <cell r="I17">
            <v>-73844</v>
          </cell>
        </row>
        <row r="18">
          <cell r="I18">
            <v>-15436</v>
          </cell>
        </row>
        <row r="19">
          <cell r="I19">
            <v>-24585</v>
          </cell>
        </row>
        <row r="20">
          <cell r="I20">
            <v>-83609</v>
          </cell>
        </row>
        <row r="21">
          <cell r="I21">
            <v>-4464</v>
          </cell>
        </row>
        <row r="22">
          <cell r="I22">
            <v>-173362</v>
          </cell>
        </row>
        <row r="23">
          <cell r="I23">
            <v>6872</v>
          </cell>
        </row>
        <row r="24">
          <cell r="I24">
            <v>-36199</v>
          </cell>
        </row>
        <row r="25">
          <cell r="I25">
            <v>-4120</v>
          </cell>
        </row>
        <row r="26">
          <cell r="I26">
            <v>-2097536</v>
          </cell>
        </row>
        <row r="27">
          <cell r="I27">
            <v>-22346</v>
          </cell>
        </row>
        <row r="28">
          <cell r="I28">
            <v>-25253</v>
          </cell>
        </row>
        <row r="29">
          <cell r="I29">
            <v>-4499</v>
          </cell>
        </row>
        <row r="30">
          <cell r="I30">
            <v>-48273</v>
          </cell>
        </row>
        <row r="31">
          <cell r="I31">
            <v>-53331</v>
          </cell>
        </row>
        <row r="32">
          <cell r="I32">
            <v>15</v>
          </cell>
        </row>
        <row r="33">
          <cell r="I33">
            <v>824</v>
          </cell>
        </row>
        <row r="34">
          <cell r="I34">
            <v>-111470</v>
          </cell>
        </row>
        <row r="35">
          <cell r="I35">
            <v>-7373</v>
          </cell>
        </row>
        <row r="36">
          <cell r="I36">
            <v>-12837</v>
          </cell>
        </row>
        <row r="37">
          <cell r="I37">
            <v>-322340</v>
          </cell>
        </row>
        <row r="38">
          <cell r="I38">
            <v>-20174</v>
          </cell>
        </row>
        <row r="39">
          <cell r="I39">
            <v>193</v>
          </cell>
        </row>
        <row r="40">
          <cell r="I40">
            <v>-369227</v>
          </cell>
        </row>
        <row r="41">
          <cell r="I41">
            <v>-444111</v>
          </cell>
        </row>
        <row r="42">
          <cell r="I42">
            <v>-4074</v>
          </cell>
        </row>
        <row r="43">
          <cell r="I43">
            <v>-612489</v>
          </cell>
        </row>
        <row r="44">
          <cell r="I44">
            <v>-272945</v>
          </cell>
        </row>
        <row r="45">
          <cell r="I45">
            <v>-150745</v>
          </cell>
        </row>
        <row r="46">
          <cell r="I46">
            <v>-93253</v>
          </cell>
        </row>
        <row r="47">
          <cell r="I47">
            <v>-101215</v>
          </cell>
        </row>
        <row r="48">
          <cell r="I48">
            <v>-155762</v>
          </cell>
        </row>
        <row r="49">
          <cell r="I49">
            <v>-81364</v>
          </cell>
        </row>
        <row r="50">
          <cell r="I50">
            <v>-215750</v>
          </cell>
        </row>
        <row r="51">
          <cell r="I51">
            <v>-36152</v>
          </cell>
        </row>
        <row r="52">
          <cell r="I52">
            <v>-61293</v>
          </cell>
        </row>
        <row r="53">
          <cell r="I53">
            <v>3143</v>
          </cell>
        </row>
        <row r="54">
          <cell r="I54">
            <v>-220</v>
          </cell>
        </row>
        <row r="55">
          <cell r="I55">
            <v>-37260</v>
          </cell>
        </row>
        <row r="56">
          <cell r="I56">
            <v>-12321</v>
          </cell>
        </row>
        <row r="57">
          <cell r="I57">
            <v>-77830</v>
          </cell>
        </row>
        <row r="58">
          <cell r="I58">
            <v>108</v>
          </cell>
        </row>
        <row r="59">
          <cell r="I59">
            <v>-7753</v>
          </cell>
        </row>
        <row r="60">
          <cell r="I60">
            <v>-4380</v>
          </cell>
        </row>
        <row r="61">
          <cell r="I61">
            <v>-96841</v>
          </cell>
        </row>
        <row r="62">
          <cell r="I62">
            <v>-4599</v>
          </cell>
        </row>
        <row r="63">
          <cell r="I63">
            <v>-77062</v>
          </cell>
        </row>
        <row r="64">
          <cell r="I64">
            <v>-63784</v>
          </cell>
        </row>
        <row r="65">
          <cell r="I65">
            <v>20153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C ASSISTANCE GROWTH CALC"/>
      <sheetName val="FC EXPEND SUMMARY"/>
      <sheetName val="EA FC PYMTS from ACCTG"/>
      <sheetName val="SED from ACCTG"/>
      <sheetName val="FC Pymt Expend from ACCTG"/>
      <sheetName val="FED-NONFED FC Rcpmnt from DCSS"/>
    </sheetNames>
    <sheetDataSet>
      <sheetData sheetId="0">
        <row r="8">
          <cell r="I8">
            <v>-2586</v>
          </cell>
        </row>
        <row r="9">
          <cell r="I9">
            <v>-3540</v>
          </cell>
        </row>
        <row r="10">
          <cell r="I10">
            <v>117826</v>
          </cell>
        </row>
        <row r="11">
          <cell r="I11">
            <v>372249</v>
          </cell>
        </row>
        <row r="12">
          <cell r="I12">
            <v>-97376</v>
          </cell>
        </row>
        <row r="13">
          <cell r="I13">
            <v>-53961</v>
          </cell>
        </row>
        <row r="14">
          <cell r="I14">
            <v>-965058</v>
          </cell>
        </row>
        <row r="15">
          <cell r="I15">
            <v>211114</v>
          </cell>
        </row>
        <row r="16">
          <cell r="I16">
            <v>218513</v>
          </cell>
        </row>
        <row r="17">
          <cell r="I17">
            <v>2240609</v>
          </cell>
        </row>
        <row r="18">
          <cell r="I18">
            <v>-153674</v>
          </cell>
        </row>
        <row r="19">
          <cell r="I19">
            <v>-484742</v>
          </cell>
        </row>
        <row r="20">
          <cell r="I20">
            <v>-98597</v>
          </cell>
        </row>
        <row r="21">
          <cell r="I21">
            <v>218</v>
          </cell>
        </row>
        <row r="22">
          <cell r="I22">
            <v>806775</v>
          </cell>
        </row>
        <row r="23">
          <cell r="I23">
            <v>417364</v>
          </cell>
        </row>
        <row r="24">
          <cell r="I24">
            <v>-33493</v>
          </cell>
        </row>
        <row r="25">
          <cell r="I25">
            <v>-142751</v>
          </cell>
        </row>
        <row r="26">
          <cell r="I26">
            <v>2570783</v>
          </cell>
        </row>
        <row r="27">
          <cell r="I27">
            <v>-237493</v>
          </cell>
        </row>
        <row r="28">
          <cell r="I28">
            <v>-335413</v>
          </cell>
        </row>
        <row r="29">
          <cell r="I29">
            <v>67410</v>
          </cell>
        </row>
        <row r="30">
          <cell r="I30">
            <v>75860</v>
          </cell>
        </row>
        <row r="31">
          <cell r="I31">
            <v>5669</v>
          </cell>
        </row>
        <row r="32">
          <cell r="I32">
            <v>-76978</v>
          </cell>
        </row>
        <row r="33">
          <cell r="I33">
            <v>-62220</v>
          </cell>
        </row>
        <row r="34">
          <cell r="I34">
            <v>648776</v>
          </cell>
        </row>
        <row r="35">
          <cell r="I35">
            <v>271214</v>
          </cell>
        </row>
        <row r="36">
          <cell r="I36">
            <v>-191113</v>
          </cell>
        </row>
        <row r="37">
          <cell r="I37">
            <v>2841584</v>
          </cell>
        </row>
        <row r="38">
          <cell r="I38">
            <v>-190759</v>
          </cell>
        </row>
        <row r="39">
          <cell r="I39">
            <v>-45674</v>
          </cell>
        </row>
        <row r="40">
          <cell r="I40">
            <v>-812805</v>
          </cell>
        </row>
        <row r="41">
          <cell r="I41">
            <v>-2210824</v>
          </cell>
        </row>
        <row r="42">
          <cell r="I42">
            <v>125523</v>
          </cell>
        </row>
        <row r="43">
          <cell r="I43">
            <v>4403696</v>
          </cell>
        </row>
        <row r="44">
          <cell r="I44">
            <v>373085</v>
          </cell>
        </row>
        <row r="45">
          <cell r="I45">
            <v>-274129</v>
          </cell>
        </row>
        <row r="46">
          <cell r="I46">
            <v>-667459</v>
          </cell>
        </row>
        <row r="47">
          <cell r="I47">
            <v>389140</v>
          </cell>
        </row>
        <row r="48">
          <cell r="I48">
            <v>341728</v>
          </cell>
        </row>
        <row r="49">
          <cell r="I49">
            <v>383404</v>
          </cell>
        </row>
        <row r="50">
          <cell r="I50">
            <v>-1124071</v>
          </cell>
        </row>
        <row r="51">
          <cell r="I51">
            <v>-396277</v>
          </cell>
        </row>
        <row r="52">
          <cell r="I52">
            <v>359296</v>
          </cell>
        </row>
        <row r="53">
          <cell r="I53">
            <v>28764</v>
          </cell>
        </row>
        <row r="54">
          <cell r="I54">
            <v>-157701</v>
          </cell>
        </row>
        <row r="55">
          <cell r="I55">
            <v>25137</v>
          </cell>
        </row>
        <row r="56">
          <cell r="I56">
            <v>59879</v>
          </cell>
        </row>
        <row r="57">
          <cell r="I57">
            <v>188159</v>
          </cell>
        </row>
        <row r="58">
          <cell r="I58">
            <v>-59220</v>
          </cell>
        </row>
        <row r="59">
          <cell r="I59">
            <v>-132772</v>
          </cell>
        </row>
        <row r="60">
          <cell r="I60">
            <v>140633</v>
          </cell>
        </row>
        <row r="61">
          <cell r="I61">
            <v>-608418</v>
          </cell>
        </row>
        <row r="62">
          <cell r="I62">
            <v>-551542</v>
          </cell>
        </row>
        <row r="63">
          <cell r="I63">
            <v>828477</v>
          </cell>
        </row>
        <row r="64">
          <cell r="I64">
            <v>-440367</v>
          </cell>
        </row>
        <row r="65">
          <cell r="I65">
            <v>-85446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WS GROWTH CALCULATION"/>
      <sheetName val="CWS Expenditures"/>
      <sheetName val="EA TANF Expenditures"/>
      <sheetName val="List of Codes"/>
    </sheetNames>
    <sheetDataSet>
      <sheetData sheetId="0">
        <row r="8">
          <cell r="I8">
            <v>-445479</v>
          </cell>
        </row>
        <row r="9">
          <cell r="I9">
            <v>-5241</v>
          </cell>
        </row>
        <row r="10">
          <cell r="I10">
            <v>-8742</v>
          </cell>
        </row>
        <row r="11">
          <cell r="I11">
            <v>-26295</v>
          </cell>
        </row>
        <row r="12">
          <cell r="I12">
            <v>24663</v>
          </cell>
        </row>
        <row r="13">
          <cell r="I13">
            <v>34429</v>
          </cell>
        </row>
        <row r="14">
          <cell r="I14">
            <v>145170</v>
          </cell>
        </row>
        <row r="15">
          <cell r="I15">
            <v>-5145</v>
          </cell>
        </row>
        <row r="16">
          <cell r="I16">
            <v>41516</v>
          </cell>
        </row>
        <row r="17">
          <cell r="I17">
            <v>45331</v>
          </cell>
        </row>
        <row r="18">
          <cell r="I18">
            <v>-2228</v>
          </cell>
        </row>
        <row r="19">
          <cell r="I19">
            <v>5601</v>
          </cell>
        </row>
        <row r="20">
          <cell r="I20">
            <v>313982</v>
          </cell>
        </row>
        <row r="21">
          <cell r="I21">
            <v>6642</v>
          </cell>
        </row>
        <row r="22">
          <cell r="I22">
            <v>-211892</v>
          </cell>
        </row>
        <row r="23">
          <cell r="I23">
            <v>43177</v>
          </cell>
        </row>
        <row r="24">
          <cell r="I24">
            <v>34893</v>
          </cell>
        </row>
        <row r="25">
          <cell r="I25">
            <v>4460</v>
          </cell>
        </row>
        <row r="26">
          <cell r="I26">
            <v>-4610486</v>
          </cell>
        </row>
        <row r="27">
          <cell r="I27">
            <v>30771</v>
          </cell>
        </row>
        <row r="28">
          <cell r="I28">
            <v>-41584</v>
          </cell>
        </row>
        <row r="29">
          <cell r="I29">
            <v>13511</v>
          </cell>
        </row>
        <row r="30">
          <cell r="I30">
            <v>-29431</v>
          </cell>
        </row>
        <row r="31">
          <cell r="I31">
            <v>-4590</v>
          </cell>
        </row>
        <row r="32">
          <cell r="I32">
            <v>-9041</v>
          </cell>
        </row>
        <row r="33">
          <cell r="I33">
            <v>2679</v>
          </cell>
        </row>
        <row r="34">
          <cell r="I34">
            <v>-13053</v>
          </cell>
        </row>
        <row r="35">
          <cell r="I35">
            <v>-4538</v>
          </cell>
        </row>
        <row r="36">
          <cell r="I36">
            <v>-9586</v>
          </cell>
        </row>
        <row r="37">
          <cell r="I37">
            <v>138963</v>
          </cell>
        </row>
        <row r="38">
          <cell r="I38">
            <v>-173523</v>
          </cell>
        </row>
        <row r="39">
          <cell r="I39">
            <v>-22035</v>
          </cell>
        </row>
        <row r="40">
          <cell r="I40">
            <v>567024</v>
          </cell>
        </row>
        <row r="41">
          <cell r="I41">
            <v>46845</v>
          </cell>
        </row>
        <row r="42">
          <cell r="I42">
            <v>51918</v>
          </cell>
        </row>
        <row r="43">
          <cell r="I43">
            <v>54064</v>
          </cell>
        </row>
        <row r="44">
          <cell r="I44">
            <v>565562</v>
          </cell>
        </row>
        <row r="45">
          <cell r="I45">
            <v>-63275</v>
          </cell>
        </row>
        <row r="46">
          <cell r="I46">
            <v>199801</v>
          </cell>
        </row>
        <row r="47">
          <cell r="I47">
            <v>-151543</v>
          </cell>
        </row>
        <row r="48">
          <cell r="I48">
            <v>29754</v>
          </cell>
        </row>
        <row r="49">
          <cell r="I49">
            <v>358208</v>
          </cell>
        </row>
        <row r="50">
          <cell r="I50">
            <v>-24990</v>
          </cell>
        </row>
        <row r="51">
          <cell r="I51">
            <v>40518</v>
          </cell>
        </row>
        <row r="52">
          <cell r="I52">
            <v>-13257</v>
          </cell>
        </row>
        <row r="53">
          <cell r="I53">
            <v>-16613</v>
          </cell>
        </row>
        <row r="54">
          <cell r="I54">
            <v>2172</v>
          </cell>
        </row>
        <row r="55">
          <cell r="I55">
            <v>2152</v>
          </cell>
        </row>
        <row r="56">
          <cell r="I56">
            <v>-10302</v>
          </cell>
        </row>
        <row r="57">
          <cell r="I57">
            <v>173169</v>
          </cell>
        </row>
        <row r="58">
          <cell r="I58">
            <v>-14472</v>
          </cell>
        </row>
        <row r="59">
          <cell r="I59">
            <v>14937</v>
          </cell>
        </row>
        <row r="60">
          <cell r="I60">
            <v>-8990</v>
          </cell>
        </row>
        <row r="61">
          <cell r="I61">
            <v>-48927</v>
          </cell>
        </row>
        <row r="62">
          <cell r="I62">
            <v>5184</v>
          </cell>
        </row>
        <row r="63">
          <cell r="I63">
            <v>-81104</v>
          </cell>
        </row>
        <row r="64">
          <cell r="I64">
            <v>-2993</v>
          </cell>
        </row>
        <row r="65">
          <cell r="I65">
            <v>-4794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PP Growth Calculation"/>
      <sheetName val="FPP Expenditures"/>
      <sheetName val="Sheet3"/>
    </sheetNames>
    <sheetDataSet>
      <sheetData sheetId="0">
        <row r="8">
          <cell r="G8">
            <v>-242760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45802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-1834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-160329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-4999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-2396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27648</v>
          </cell>
        </row>
        <row r="39">
          <cell r="G39">
            <v>0</v>
          </cell>
        </row>
        <row r="40">
          <cell r="G40">
            <v>32285</v>
          </cell>
        </row>
        <row r="41">
          <cell r="G41">
            <v>-23212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330662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10623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87037</v>
          </cell>
        </row>
        <row r="51">
          <cell r="G51">
            <v>14213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-79010</v>
          </cell>
        </row>
        <row r="56">
          <cell r="G56">
            <v>0</v>
          </cell>
        </row>
        <row r="57">
          <cell r="G57">
            <v>-18799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WRKS Non-Fed Growth Calc"/>
      <sheetName val="FY 08-09 SUMMARY"/>
      <sheetName val="CalWRKs 2 Family Grants"/>
      <sheetName val="Safety Net"/>
      <sheetName val="TANF Timed OUT"/>
      <sheetName val="Non-Fed Elig CalWORKs (APR)"/>
      <sheetName val="FY 07-08 SUMMARY"/>
    </sheetNames>
    <sheetDataSet>
      <sheetData sheetId="0">
        <row r="8">
          <cell r="H8">
            <v>-3596</v>
          </cell>
        </row>
        <row r="9">
          <cell r="H9">
            <v>-12</v>
          </cell>
        </row>
        <row r="10">
          <cell r="H10">
            <v>-829</v>
          </cell>
        </row>
        <row r="11">
          <cell r="H11">
            <v>-71</v>
          </cell>
        </row>
        <row r="12">
          <cell r="H12">
            <v>-1079</v>
          </cell>
        </row>
        <row r="13">
          <cell r="H13">
            <v>-77</v>
          </cell>
        </row>
        <row r="14">
          <cell r="H14">
            <v>-7747</v>
          </cell>
        </row>
        <row r="15">
          <cell r="H15">
            <v>-558</v>
          </cell>
        </row>
        <row r="16">
          <cell r="H16">
            <v>-911</v>
          </cell>
        </row>
        <row r="17">
          <cell r="H17">
            <v>-22269</v>
          </cell>
        </row>
        <row r="18">
          <cell r="H18">
            <v>-193</v>
          </cell>
        </row>
        <row r="19">
          <cell r="H19">
            <v>98</v>
          </cell>
        </row>
        <row r="20">
          <cell r="H20">
            <v>-3755</v>
          </cell>
        </row>
        <row r="21">
          <cell r="H21">
            <v>42</v>
          </cell>
        </row>
        <row r="22">
          <cell r="H22">
            <v>-9367</v>
          </cell>
        </row>
        <row r="23">
          <cell r="H23">
            <v>-1854</v>
          </cell>
        </row>
        <row r="24">
          <cell r="H24">
            <v>-1172</v>
          </cell>
        </row>
        <row r="25">
          <cell r="H25">
            <v>-164</v>
          </cell>
        </row>
        <row r="26">
          <cell r="H26">
            <v>-31415</v>
          </cell>
        </row>
        <row r="27">
          <cell r="H27">
            <v>-861</v>
          </cell>
        </row>
        <row r="28">
          <cell r="H28">
            <v>88</v>
          </cell>
        </row>
        <row r="29">
          <cell r="H29">
            <v>-686</v>
          </cell>
        </row>
        <row r="30">
          <cell r="H30">
            <v>-861</v>
          </cell>
        </row>
        <row r="31">
          <cell r="H31">
            <v>-5143</v>
          </cell>
        </row>
        <row r="32">
          <cell r="H32">
            <v>-78</v>
          </cell>
        </row>
        <row r="33">
          <cell r="H33">
            <v>31</v>
          </cell>
        </row>
        <row r="34">
          <cell r="H34">
            <v>-4906</v>
          </cell>
        </row>
        <row r="35">
          <cell r="H35">
            <v>-471</v>
          </cell>
        </row>
        <row r="36">
          <cell r="H36">
            <v>-1082</v>
          </cell>
        </row>
        <row r="37">
          <cell r="H37">
            <v>-7986</v>
          </cell>
        </row>
        <row r="38">
          <cell r="H38">
            <v>-2888</v>
          </cell>
        </row>
        <row r="39">
          <cell r="H39">
            <v>-373</v>
          </cell>
        </row>
        <row r="40">
          <cell r="H40">
            <v>-42484</v>
          </cell>
        </row>
        <row r="41">
          <cell r="H41">
            <v>-26210</v>
          </cell>
        </row>
        <row r="42">
          <cell r="H42">
            <v>-1006</v>
          </cell>
        </row>
        <row r="43">
          <cell r="H43">
            <v>-68823</v>
          </cell>
        </row>
        <row r="44">
          <cell r="H44">
            <v>-34544</v>
          </cell>
        </row>
        <row r="45">
          <cell r="H45">
            <v>621</v>
          </cell>
        </row>
        <row r="46">
          <cell r="H46">
            <v>-5908</v>
          </cell>
        </row>
        <row r="47">
          <cell r="H47">
            <v>-1205</v>
          </cell>
        </row>
        <row r="48">
          <cell r="H48">
            <v>-1825</v>
          </cell>
        </row>
        <row r="49">
          <cell r="H49">
            <v>-2032</v>
          </cell>
        </row>
        <row r="50">
          <cell r="H50">
            <v>-3322</v>
          </cell>
        </row>
        <row r="51">
          <cell r="H51">
            <v>-556</v>
          </cell>
        </row>
        <row r="52">
          <cell r="H52">
            <v>-1676</v>
          </cell>
        </row>
        <row r="53">
          <cell r="H53">
            <v>-41</v>
          </cell>
        </row>
        <row r="54">
          <cell r="H54">
            <v>-743</v>
          </cell>
        </row>
        <row r="55">
          <cell r="H55">
            <v>-6119</v>
          </cell>
        </row>
        <row r="56">
          <cell r="H56">
            <v>-2687</v>
          </cell>
        </row>
        <row r="57">
          <cell r="H57">
            <v>-13154</v>
          </cell>
        </row>
        <row r="58">
          <cell r="H58">
            <v>-2003</v>
          </cell>
        </row>
        <row r="59">
          <cell r="H59">
            <v>-851</v>
          </cell>
        </row>
        <row r="60">
          <cell r="H60">
            <v>39</v>
          </cell>
        </row>
        <row r="61">
          <cell r="H61">
            <v>-12517</v>
          </cell>
        </row>
        <row r="62">
          <cell r="H62">
            <v>-945</v>
          </cell>
        </row>
        <row r="63">
          <cell r="H63">
            <v>-6302</v>
          </cell>
        </row>
        <row r="64">
          <cell r="H64">
            <v>-129</v>
          </cell>
        </row>
        <row r="65">
          <cell r="H65">
            <v>-1271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doptions Growth Calc"/>
      <sheetName val="Expenditures"/>
      <sheetName val="Sheet3"/>
    </sheetNames>
    <sheetDataSet>
      <sheetData sheetId="0">
        <row r="8">
          <cell r="I8">
            <v>108527</v>
          </cell>
        </row>
        <row r="9">
          <cell r="I9">
            <v>1201</v>
          </cell>
        </row>
        <row r="10">
          <cell r="I10">
            <v>3049</v>
          </cell>
        </row>
        <row r="11">
          <cell r="I11">
            <v>358293</v>
          </cell>
        </row>
        <row r="12">
          <cell r="I12">
            <v>27025</v>
          </cell>
        </row>
        <row r="13">
          <cell r="I13">
            <v>21477</v>
          </cell>
        </row>
        <row r="14">
          <cell r="I14">
            <v>201409</v>
          </cell>
        </row>
        <row r="15">
          <cell r="I15">
            <v>64214</v>
          </cell>
        </row>
        <row r="16">
          <cell r="I16">
            <v>23968</v>
          </cell>
        </row>
        <row r="17">
          <cell r="I17">
            <v>367432</v>
          </cell>
        </row>
        <row r="18">
          <cell r="I18">
            <v>14100</v>
          </cell>
        </row>
        <row r="19">
          <cell r="I19">
            <v>22821</v>
          </cell>
        </row>
        <row r="20">
          <cell r="I20">
            <v>32580</v>
          </cell>
        </row>
        <row r="21">
          <cell r="I21">
            <v>-6961</v>
          </cell>
        </row>
        <row r="22">
          <cell r="I22">
            <v>551470</v>
          </cell>
        </row>
        <row r="23">
          <cell r="I23">
            <v>42230</v>
          </cell>
        </row>
        <row r="24">
          <cell r="I24">
            <v>69381</v>
          </cell>
        </row>
        <row r="25">
          <cell r="I25">
            <v>69885</v>
          </cell>
        </row>
        <row r="26">
          <cell r="I26">
            <v>4352555</v>
          </cell>
        </row>
        <row r="27">
          <cell r="I27">
            <v>71054</v>
          </cell>
        </row>
        <row r="28">
          <cell r="I28">
            <v>-40494</v>
          </cell>
        </row>
        <row r="29">
          <cell r="I29">
            <v>11094</v>
          </cell>
        </row>
        <row r="30">
          <cell r="I30">
            <v>57427</v>
          </cell>
        </row>
        <row r="31">
          <cell r="I31">
            <v>142515</v>
          </cell>
        </row>
        <row r="32">
          <cell r="I32">
            <v>-652</v>
          </cell>
        </row>
        <row r="33">
          <cell r="I33">
            <v>-2210</v>
          </cell>
        </row>
        <row r="34">
          <cell r="I34">
            <v>143524</v>
          </cell>
        </row>
        <row r="35">
          <cell r="I35">
            <v>66892</v>
          </cell>
        </row>
        <row r="36">
          <cell r="I36">
            <v>36415</v>
          </cell>
        </row>
        <row r="37">
          <cell r="I37">
            <v>414507</v>
          </cell>
        </row>
        <row r="38">
          <cell r="I38">
            <v>115562</v>
          </cell>
        </row>
        <row r="39">
          <cell r="I39">
            <v>19752</v>
          </cell>
        </row>
        <row r="40">
          <cell r="I40">
            <v>1240896</v>
          </cell>
        </row>
        <row r="41">
          <cell r="I41">
            <v>1002449</v>
          </cell>
        </row>
        <row r="42">
          <cell r="I42">
            <v>11208</v>
          </cell>
        </row>
        <row r="43">
          <cell r="I43">
            <v>1101415</v>
          </cell>
        </row>
        <row r="44">
          <cell r="I44">
            <v>519014</v>
          </cell>
        </row>
        <row r="45">
          <cell r="I45">
            <v>-137448</v>
          </cell>
        </row>
        <row r="46">
          <cell r="I46">
            <v>193029</v>
          </cell>
        </row>
        <row r="47">
          <cell r="I47">
            <v>16914</v>
          </cell>
        </row>
        <row r="48">
          <cell r="I48">
            <v>3487</v>
          </cell>
        </row>
        <row r="49">
          <cell r="I49">
            <v>54826</v>
          </cell>
        </row>
        <row r="50">
          <cell r="I50">
            <v>335546</v>
          </cell>
        </row>
        <row r="51">
          <cell r="I51">
            <v>34296</v>
          </cell>
        </row>
        <row r="52">
          <cell r="I52">
            <v>159827</v>
          </cell>
        </row>
        <row r="53">
          <cell r="I53">
            <v>-646</v>
          </cell>
        </row>
        <row r="54">
          <cell r="I54">
            <v>9678</v>
          </cell>
        </row>
        <row r="55">
          <cell r="I55">
            <v>103700</v>
          </cell>
        </row>
        <row r="56">
          <cell r="I56">
            <v>249279</v>
          </cell>
        </row>
        <row r="57">
          <cell r="I57">
            <v>88303</v>
          </cell>
        </row>
        <row r="58">
          <cell r="I58">
            <v>124772</v>
          </cell>
        </row>
        <row r="59">
          <cell r="I59">
            <v>67745</v>
          </cell>
        </row>
        <row r="60">
          <cell r="I60">
            <v>-4607</v>
          </cell>
        </row>
        <row r="61">
          <cell r="I61">
            <v>317422</v>
          </cell>
        </row>
        <row r="62">
          <cell r="I62">
            <v>70090</v>
          </cell>
        </row>
        <row r="63">
          <cell r="I63">
            <v>207227</v>
          </cell>
        </row>
        <row r="64">
          <cell r="I64">
            <v>172496</v>
          </cell>
        </row>
        <row r="65">
          <cell r="I65">
            <v>232594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CSP GROWTH CALC"/>
      <sheetName val="SUMMARY PCSP"/>
      <sheetName val="PCSP Wkr Comp &amp; IP Pymnts"/>
      <sheetName val="PCSP SCIF &amp; ST LEVEL CONTACTS"/>
      <sheetName val="PCSP PUB AUTHORICTY ADMIN COST"/>
      <sheetName val="PCSP CONTRACT MODE Expend"/>
      <sheetName val="PRG CODE 108"/>
    </sheetNames>
    <sheetDataSet>
      <sheetData sheetId="0">
        <row r="8">
          <cell r="I8">
            <v>4441298</v>
          </cell>
        </row>
        <row r="9">
          <cell r="I9">
            <v>7223</v>
          </cell>
        </row>
        <row r="10">
          <cell r="I10">
            <v>-2112</v>
          </cell>
        </row>
        <row r="11">
          <cell r="I11">
            <v>599879</v>
          </cell>
        </row>
        <row r="12">
          <cell r="I12">
            <v>65215</v>
          </cell>
        </row>
        <row r="13">
          <cell r="I13">
            <v>-64358</v>
          </cell>
        </row>
        <row r="14">
          <cell r="I14">
            <v>1638358</v>
          </cell>
        </row>
        <row r="15">
          <cell r="I15">
            <v>133564</v>
          </cell>
        </row>
        <row r="16">
          <cell r="I16">
            <v>250732</v>
          </cell>
        </row>
        <row r="17">
          <cell r="I17">
            <v>2400349</v>
          </cell>
        </row>
        <row r="18">
          <cell r="I18">
            <v>124797</v>
          </cell>
        </row>
        <row r="19">
          <cell r="I19">
            <v>212178</v>
          </cell>
        </row>
        <row r="20">
          <cell r="I20">
            <v>807296</v>
          </cell>
        </row>
        <row r="21">
          <cell r="I21">
            <v>-8637</v>
          </cell>
        </row>
        <row r="22">
          <cell r="I22">
            <v>585574</v>
          </cell>
        </row>
        <row r="23">
          <cell r="I23">
            <v>220201</v>
          </cell>
        </row>
        <row r="24">
          <cell r="I24">
            <v>422751</v>
          </cell>
        </row>
        <row r="25">
          <cell r="I25">
            <v>72938</v>
          </cell>
        </row>
        <row r="26">
          <cell r="I26">
            <v>32476302</v>
          </cell>
        </row>
        <row r="27">
          <cell r="I27">
            <v>330219</v>
          </cell>
        </row>
        <row r="28">
          <cell r="I28">
            <v>224201</v>
          </cell>
        </row>
        <row r="29">
          <cell r="I29">
            <v>6358</v>
          </cell>
        </row>
        <row r="30">
          <cell r="I30">
            <v>285340</v>
          </cell>
        </row>
        <row r="31">
          <cell r="I31">
            <v>509548</v>
          </cell>
        </row>
        <row r="32">
          <cell r="I32">
            <v>18700</v>
          </cell>
        </row>
        <row r="33">
          <cell r="I33">
            <v>1532</v>
          </cell>
        </row>
        <row r="34">
          <cell r="I34">
            <v>631985</v>
          </cell>
        </row>
        <row r="35">
          <cell r="I35">
            <v>197802</v>
          </cell>
        </row>
        <row r="36">
          <cell r="I36">
            <v>165437</v>
          </cell>
        </row>
        <row r="37">
          <cell r="I37">
            <v>2663316</v>
          </cell>
        </row>
        <row r="38">
          <cell r="I38">
            <v>624706</v>
          </cell>
        </row>
        <row r="39">
          <cell r="I39">
            <v>-2954</v>
          </cell>
        </row>
        <row r="40">
          <cell r="I40">
            <v>4620729</v>
          </cell>
        </row>
        <row r="41">
          <cell r="I41">
            <v>6224903</v>
          </cell>
        </row>
        <row r="42">
          <cell r="I42">
            <v>139539</v>
          </cell>
        </row>
        <row r="43">
          <cell r="I43">
            <v>3515308</v>
          </cell>
        </row>
        <row r="44">
          <cell r="I44">
            <v>5098034</v>
          </cell>
        </row>
        <row r="45">
          <cell r="I45">
            <v>7869296</v>
          </cell>
        </row>
        <row r="46">
          <cell r="I46">
            <v>1932250</v>
          </cell>
        </row>
        <row r="47">
          <cell r="I47">
            <v>780284</v>
          </cell>
        </row>
        <row r="48">
          <cell r="I48">
            <v>1343708</v>
          </cell>
        </row>
        <row r="49">
          <cell r="I49">
            <v>477588</v>
          </cell>
        </row>
        <row r="50">
          <cell r="I50">
            <v>6610942</v>
          </cell>
        </row>
        <row r="51">
          <cell r="I51">
            <v>743121</v>
          </cell>
        </row>
        <row r="52">
          <cell r="I52">
            <v>431442</v>
          </cell>
        </row>
        <row r="53">
          <cell r="I53">
            <v>7556</v>
          </cell>
        </row>
        <row r="54">
          <cell r="I54">
            <v>80827</v>
          </cell>
        </row>
        <row r="55">
          <cell r="I55">
            <v>619448</v>
          </cell>
        </row>
        <row r="56">
          <cell r="I56">
            <v>1142903</v>
          </cell>
        </row>
        <row r="57">
          <cell r="I57">
            <v>1112939</v>
          </cell>
        </row>
        <row r="58">
          <cell r="I58">
            <v>106378</v>
          </cell>
        </row>
        <row r="59">
          <cell r="I59">
            <v>136632</v>
          </cell>
        </row>
        <row r="60">
          <cell r="I60">
            <v>-13345</v>
          </cell>
        </row>
        <row r="61">
          <cell r="I61">
            <v>520001</v>
          </cell>
        </row>
        <row r="62">
          <cell r="I62">
            <v>39743</v>
          </cell>
        </row>
        <row r="63">
          <cell r="I63">
            <v>934534</v>
          </cell>
        </row>
        <row r="64">
          <cell r="I64">
            <v>518934</v>
          </cell>
        </row>
        <row r="65">
          <cell r="I65">
            <v>183070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HSS GROWTH CALC"/>
      <sheetName val="SUMMARY IHSS"/>
      <sheetName val="IHSS Wkr Comp &amp; IP Pymnts"/>
      <sheetName val="IHSS SCIF &amp; ST LEVEL CONTRACTS"/>
      <sheetName val="IHSS PRG CODE 101"/>
      <sheetName val="IHSS CONTRACT MODE EXPENDITURES"/>
      <sheetName val="IHSS PUB AUTHORICTY ADMIN COST"/>
    </sheetNames>
    <sheetDataSet>
      <sheetData sheetId="0">
        <row r="8">
          <cell r="I8">
            <v>-852801</v>
          </cell>
        </row>
        <row r="9">
          <cell r="I9">
            <v>-275</v>
          </cell>
        </row>
        <row r="10">
          <cell r="I10">
            <v>-10605</v>
          </cell>
        </row>
        <row r="11">
          <cell r="I11">
            <v>-21990</v>
          </cell>
        </row>
        <row r="12">
          <cell r="I12">
            <v>-12514</v>
          </cell>
        </row>
        <row r="13">
          <cell r="I13">
            <v>-10951</v>
          </cell>
        </row>
        <row r="14">
          <cell r="I14">
            <v>-362059</v>
          </cell>
        </row>
        <row r="15">
          <cell r="I15">
            <v>-28314</v>
          </cell>
        </row>
        <row r="16">
          <cell r="I16">
            <v>-27910</v>
          </cell>
        </row>
        <row r="17">
          <cell r="I17">
            <v>-491919</v>
          </cell>
        </row>
        <row r="18">
          <cell r="I18">
            <v>-7067</v>
          </cell>
        </row>
        <row r="19">
          <cell r="I19">
            <v>-23771</v>
          </cell>
        </row>
        <row r="20">
          <cell r="I20">
            <v>-17636</v>
          </cell>
        </row>
        <row r="21">
          <cell r="I21">
            <v>1856</v>
          </cell>
        </row>
        <row r="22">
          <cell r="I22">
            <v>-73064</v>
          </cell>
        </row>
        <row r="23">
          <cell r="I23">
            <v>-48028</v>
          </cell>
        </row>
        <row r="24">
          <cell r="I24">
            <v>-18091</v>
          </cell>
        </row>
        <row r="25">
          <cell r="I25">
            <v>-2470</v>
          </cell>
        </row>
        <row r="26">
          <cell r="I26">
            <v>34008</v>
          </cell>
        </row>
        <row r="27">
          <cell r="I27">
            <v>-10579</v>
          </cell>
        </row>
        <row r="28">
          <cell r="I28">
            <v>-81697</v>
          </cell>
        </row>
        <row r="29">
          <cell r="I29">
            <v>-10574</v>
          </cell>
        </row>
        <row r="30">
          <cell r="I30">
            <v>-39235</v>
          </cell>
        </row>
        <row r="31">
          <cell r="I31">
            <v>-75955</v>
          </cell>
        </row>
        <row r="32">
          <cell r="I32">
            <v>-5789</v>
          </cell>
        </row>
        <row r="33">
          <cell r="I33">
            <v>-19125</v>
          </cell>
        </row>
        <row r="34">
          <cell r="I34">
            <v>-144681</v>
          </cell>
        </row>
        <row r="35">
          <cell r="I35">
            <v>-32572</v>
          </cell>
        </row>
        <row r="36">
          <cell r="I36">
            <v>-43185</v>
          </cell>
        </row>
        <row r="37">
          <cell r="I37">
            <v>-418585</v>
          </cell>
        </row>
        <row r="38">
          <cell r="I38">
            <v>-140163</v>
          </cell>
        </row>
        <row r="39">
          <cell r="I39">
            <v>-6585</v>
          </cell>
        </row>
        <row r="40">
          <cell r="I40">
            <v>-379105</v>
          </cell>
        </row>
        <row r="41">
          <cell r="I41">
            <v>-690418</v>
          </cell>
        </row>
        <row r="42">
          <cell r="I42">
            <v>-9120</v>
          </cell>
        </row>
        <row r="43">
          <cell r="I43">
            <v>-290467</v>
          </cell>
        </row>
        <row r="44">
          <cell r="I44">
            <v>-615539</v>
          </cell>
        </row>
        <row r="45">
          <cell r="I45">
            <v>-308146</v>
          </cell>
        </row>
        <row r="46">
          <cell r="I46">
            <v>-181850</v>
          </cell>
        </row>
        <row r="47">
          <cell r="I47">
            <v>-95144</v>
          </cell>
        </row>
        <row r="48">
          <cell r="I48">
            <v>-56851</v>
          </cell>
        </row>
        <row r="49">
          <cell r="I49">
            <v>-5096</v>
          </cell>
        </row>
        <row r="50">
          <cell r="I50">
            <v>-1222328</v>
          </cell>
        </row>
        <row r="51">
          <cell r="I51">
            <v>-67909</v>
          </cell>
        </row>
        <row r="52">
          <cell r="I52">
            <v>-41580</v>
          </cell>
        </row>
        <row r="53">
          <cell r="I53">
            <v>-168</v>
          </cell>
        </row>
        <row r="54">
          <cell r="I54">
            <v>-9654</v>
          </cell>
        </row>
        <row r="55">
          <cell r="I55">
            <v>-118158</v>
          </cell>
        </row>
        <row r="56">
          <cell r="I56">
            <v>-157365</v>
          </cell>
        </row>
        <row r="57">
          <cell r="I57">
            <v>-135435</v>
          </cell>
        </row>
        <row r="58">
          <cell r="I58">
            <v>-25261</v>
          </cell>
        </row>
        <row r="59">
          <cell r="I59">
            <v>-6682</v>
          </cell>
        </row>
        <row r="60">
          <cell r="I60">
            <v>620</v>
          </cell>
        </row>
        <row r="61">
          <cell r="I61">
            <v>-71060</v>
          </cell>
        </row>
        <row r="62">
          <cell r="I62">
            <v>1250</v>
          </cell>
        </row>
        <row r="63">
          <cell r="I63">
            <v>-277188</v>
          </cell>
        </row>
        <row r="64">
          <cell r="I64">
            <v>-18238</v>
          </cell>
        </row>
        <row r="65">
          <cell r="I65">
            <v>-17179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alWRKs Fed Elig Growth Calc"/>
      <sheetName val="FY 06-07 SUMMARY CalWRKS FD ELG"/>
      <sheetName val="CalWRKs AF &amp; ZPF"/>
      <sheetName val="CalWRKs FED Elig"/>
      <sheetName val="FY 0506 EXPEND"/>
    </sheetNames>
    <sheetDataSet>
      <sheetData sheetId="0">
        <row r="8">
          <cell r="H8">
            <v>147469</v>
          </cell>
        </row>
        <row r="9">
          <cell r="H9">
            <v>-321</v>
          </cell>
        </row>
        <row r="10">
          <cell r="H10">
            <v>2522</v>
          </cell>
        </row>
        <row r="11">
          <cell r="H11">
            <v>35466</v>
          </cell>
        </row>
        <row r="12">
          <cell r="H12">
            <v>1475</v>
          </cell>
        </row>
        <row r="13">
          <cell r="H13">
            <v>3374</v>
          </cell>
        </row>
        <row r="14">
          <cell r="H14">
            <v>69920</v>
          </cell>
        </row>
        <row r="15">
          <cell r="H15">
            <v>11353</v>
          </cell>
        </row>
        <row r="16">
          <cell r="H16">
            <v>33564</v>
          </cell>
        </row>
        <row r="17">
          <cell r="H17">
            <v>-107264</v>
          </cell>
        </row>
        <row r="18">
          <cell r="H18">
            <v>4463</v>
          </cell>
        </row>
        <row r="19">
          <cell r="H19">
            <v>9782</v>
          </cell>
        </row>
        <row r="20">
          <cell r="H20">
            <v>-6588</v>
          </cell>
        </row>
        <row r="21">
          <cell r="H21">
            <v>2497</v>
          </cell>
        </row>
        <row r="22">
          <cell r="H22">
            <v>74571</v>
          </cell>
        </row>
        <row r="23">
          <cell r="H23">
            <v>46183</v>
          </cell>
        </row>
        <row r="24">
          <cell r="H24">
            <v>13276</v>
          </cell>
        </row>
        <row r="25">
          <cell r="H25">
            <v>3359</v>
          </cell>
        </row>
        <row r="26">
          <cell r="H26">
            <v>1789146</v>
          </cell>
        </row>
        <row r="27">
          <cell r="H27">
            <v>24843</v>
          </cell>
        </row>
        <row r="28">
          <cell r="H28">
            <v>19882</v>
          </cell>
        </row>
        <row r="29">
          <cell r="H29">
            <v>3147</v>
          </cell>
        </row>
        <row r="30">
          <cell r="H30">
            <v>28959</v>
          </cell>
        </row>
        <row r="31">
          <cell r="H31">
            <v>22743</v>
          </cell>
        </row>
        <row r="32">
          <cell r="H32">
            <v>3214</v>
          </cell>
        </row>
        <row r="33">
          <cell r="H33">
            <v>2126</v>
          </cell>
        </row>
        <row r="34">
          <cell r="H34">
            <v>35507</v>
          </cell>
        </row>
        <row r="35">
          <cell r="H35">
            <v>8634</v>
          </cell>
        </row>
        <row r="36">
          <cell r="H36">
            <v>6571</v>
          </cell>
        </row>
        <row r="37">
          <cell r="H37">
            <v>164786</v>
          </cell>
        </row>
        <row r="38">
          <cell r="H38">
            <v>-8573</v>
          </cell>
        </row>
        <row r="39">
          <cell r="H39">
            <v>4270</v>
          </cell>
        </row>
        <row r="40">
          <cell r="H40">
            <v>75520</v>
          </cell>
        </row>
        <row r="41">
          <cell r="H41">
            <v>156545</v>
          </cell>
        </row>
        <row r="42">
          <cell r="H42">
            <v>10778</v>
          </cell>
        </row>
        <row r="43">
          <cell r="H43">
            <v>183997</v>
          </cell>
        </row>
        <row r="44">
          <cell r="H44">
            <v>16583</v>
          </cell>
        </row>
        <row r="45">
          <cell r="H45">
            <v>88529</v>
          </cell>
        </row>
        <row r="46">
          <cell r="H46">
            <v>52244</v>
          </cell>
        </row>
        <row r="47">
          <cell r="H47">
            <v>-893</v>
          </cell>
        </row>
        <row r="48">
          <cell r="H48">
            <v>64832</v>
          </cell>
        </row>
        <row r="49">
          <cell r="H49">
            <v>23569</v>
          </cell>
        </row>
        <row r="50">
          <cell r="H50">
            <v>217609</v>
          </cell>
        </row>
        <row r="51">
          <cell r="H51">
            <v>24609</v>
          </cell>
        </row>
        <row r="52">
          <cell r="H52">
            <v>29389</v>
          </cell>
        </row>
        <row r="53">
          <cell r="H53">
            <v>1016</v>
          </cell>
        </row>
        <row r="54">
          <cell r="H54">
            <v>13023</v>
          </cell>
        </row>
        <row r="55">
          <cell r="H55">
            <v>-12426</v>
          </cell>
        </row>
        <row r="56">
          <cell r="H56">
            <v>7714</v>
          </cell>
        </row>
        <row r="57">
          <cell r="H57">
            <v>33482</v>
          </cell>
        </row>
        <row r="58">
          <cell r="H58">
            <v>12881</v>
          </cell>
        </row>
        <row r="59">
          <cell r="H59">
            <v>4965</v>
          </cell>
        </row>
        <row r="60">
          <cell r="H60">
            <v>-29</v>
          </cell>
        </row>
        <row r="61">
          <cell r="H61">
            <v>29323</v>
          </cell>
        </row>
        <row r="62">
          <cell r="H62">
            <v>3426</v>
          </cell>
        </row>
        <row r="63">
          <cell r="H63">
            <v>-30098</v>
          </cell>
        </row>
        <row r="64">
          <cell r="H64">
            <v>51189</v>
          </cell>
        </row>
        <row r="65">
          <cell r="H65">
            <v>26361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alWRKS Non-Fed Growth Calc"/>
      <sheetName val="FY 06-07 SUMMARY"/>
      <sheetName val="CalWRKs 2 Family Grants"/>
      <sheetName val="Safety Net"/>
      <sheetName val="TANF Timed OUT"/>
      <sheetName val="Non-Fed Elig CalWORKs"/>
      <sheetName val="FY 05-06 SUMMARY"/>
    </sheetNames>
    <sheetDataSet>
      <sheetData sheetId="0">
        <row r="8">
          <cell r="H8">
            <v>-24744</v>
          </cell>
        </row>
        <row r="9">
          <cell r="H9">
            <v>114</v>
          </cell>
        </row>
        <row r="10">
          <cell r="H10">
            <v>-361</v>
          </cell>
        </row>
        <row r="11">
          <cell r="H11">
            <v>-3887</v>
          </cell>
        </row>
        <row r="12">
          <cell r="H12">
            <v>-569</v>
          </cell>
        </row>
        <row r="13">
          <cell r="H13">
            <v>-270</v>
          </cell>
        </row>
        <row r="14">
          <cell r="H14">
            <v>-14947</v>
          </cell>
        </row>
        <row r="15">
          <cell r="H15">
            <v>-1372</v>
          </cell>
        </row>
        <row r="16">
          <cell r="H16">
            <v>-1486</v>
          </cell>
        </row>
        <row r="17">
          <cell r="H17">
            <v>-25542</v>
          </cell>
        </row>
        <row r="18">
          <cell r="H18">
            <v>-361</v>
          </cell>
        </row>
        <row r="19">
          <cell r="H19">
            <v>-1689</v>
          </cell>
        </row>
        <row r="20">
          <cell r="H20">
            <v>-3172</v>
          </cell>
        </row>
        <row r="21">
          <cell r="H21">
            <v>-130</v>
          </cell>
        </row>
        <row r="22">
          <cell r="H22">
            <v>-23943</v>
          </cell>
        </row>
        <row r="23">
          <cell r="H23">
            <v>-2679</v>
          </cell>
        </row>
        <row r="24">
          <cell r="H24">
            <v>14463</v>
          </cell>
        </row>
        <row r="25">
          <cell r="H25">
            <v>-1249</v>
          </cell>
        </row>
        <row r="26">
          <cell r="H26">
            <v>-140325</v>
          </cell>
        </row>
        <row r="27">
          <cell r="H27">
            <v>-3906</v>
          </cell>
        </row>
        <row r="28">
          <cell r="H28">
            <v>-1397</v>
          </cell>
        </row>
        <row r="29">
          <cell r="H29">
            <v>97</v>
          </cell>
        </row>
        <row r="30">
          <cell r="H30">
            <v>-270</v>
          </cell>
        </row>
        <row r="31">
          <cell r="H31">
            <v>-8839</v>
          </cell>
        </row>
        <row r="32">
          <cell r="H32">
            <v>133</v>
          </cell>
        </row>
        <row r="33">
          <cell r="H33">
            <v>69</v>
          </cell>
        </row>
        <row r="34">
          <cell r="H34">
            <v>-5107</v>
          </cell>
        </row>
        <row r="35">
          <cell r="H35">
            <v>-256</v>
          </cell>
        </row>
        <row r="36">
          <cell r="H36">
            <v>-819</v>
          </cell>
        </row>
        <row r="37">
          <cell r="H37">
            <v>-5873</v>
          </cell>
        </row>
        <row r="38">
          <cell r="H38">
            <v>-1765</v>
          </cell>
        </row>
        <row r="39">
          <cell r="H39">
            <v>-442</v>
          </cell>
        </row>
        <row r="40">
          <cell r="H40">
            <v>-30969</v>
          </cell>
        </row>
        <row r="41">
          <cell r="H41">
            <v>-18123</v>
          </cell>
        </row>
        <row r="42">
          <cell r="H42">
            <v>-403</v>
          </cell>
        </row>
        <row r="43">
          <cell r="H43">
            <v>-75287</v>
          </cell>
        </row>
        <row r="44">
          <cell r="H44">
            <v>-48544</v>
          </cell>
        </row>
        <row r="45">
          <cell r="H45">
            <v>-6677</v>
          </cell>
        </row>
        <row r="46">
          <cell r="H46">
            <v>-14463</v>
          </cell>
        </row>
        <row r="47">
          <cell r="H47">
            <v>-2098</v>
          </cell>
        </row>
        <row r="48">
          <cell r="H48">
            <v>-1358</v>
          </cell>
        </row>
        <row r="49">
          <cell r="H49">
            <v>-5280</v>
          </cell>
        </row>
        <row r="50">
          <cell r="H50">
            <v>-12413</v>
          </cell>
        </row>
        <row r="51">
          <cell r="H51">
            <v>-3304</v>
          </cell>
        </row>
        <row r="52">
          <cell r="H52">
            <v>-3128</v>
          </cell>
        </row>
        <row r="53">
          <cell r="H53">
            <v>89</v>
          </cell>
        </row>
        <row r="54">
          <cell r="H54">
            <v>-1299</v>
          </cell>
        </row>
        <row r="55">
          <cell r="H55">
            <v>-7903</v>
          </cell>
        </row>
        <row r="56">
          <cell r="H56">
            <v>73443</v>
          </cell>
        </row>
        <row r="57">
          <cell r="H57">
            <v>-14335</v>
          </cell>
        </row>
        <row r="58">
          <cell r="H58">
            <v>-2948</v>
          </cell>
        </row>
        <row r="59">
          <cell r="H59">
            <v>-669</v>
          </cell>
        </row>
        <row r="60">
          <cell r="H60">
            <v>-141</v>
          </cell>
        </row>
        <row r="61">
          <cell r="H61">
            <v>-19605</v>
          </cell>
        </row>
        <row r="62">
          <cell r="H62">
            <v>-1346</v>
          </cell>
        </row>
        <row r="63">
          <cell r="H63">
            <v>-1840</v>
          </cell>
        </row>
        <row r="64">
          <cell r="H64">
            <v>-1234</v>
          </cell>
        </row>
        <row r="65">
          <cell r="H65">
            <v>-31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alWRKS ADMIN GROWTH CALC"/>
      <sheetName val="CALWRKS ADMIN Expenditures"/>
      <sheetName val="CHILD CARE STAGE II Expenditure"/>
      <sheetName val="MOE for Only AFDC"/>
    </sheetNames>
    <sheetDataSet>
      <sheetData sheetId="0">
        <row r="8">
          <cell r="J8">
            <v>-339361</v>
          </cell>
        </row>
        <row r="9">
          <cell r="J9">
            <v>-76</v>
          </cell>
        </row>
        <row r="10">
          <cell r="J10">
            <v>-122</v>
          </cell>
        </row>
        <row r="11">
          <cell r="J11">
            <v>-137665</v>
          </cell>
        </row>
        <row r="12">
          <cell r="J12">
            <v>2538</v>
          </cell>
        </row>
        <row r="13">
          <cell r="J13">
            <v>-53</v>
          </cell>
        </row>
        <row r="14">
          <cell r="J14">
            <v>-388658</v>
          </cell>
        </row>
        <row r="15">
          <cell r="J15">
            <v>-18575</v>
          </cell>
        </row>
        <row r="16">
          <cell r="J16">
            <v>19798</v>
          </cell>
        </row>
        <row r="17">
          <cell r="J17">
            <v>-347617</v>
          </cell>
        </row>
        <row r="18">
          <cell r="J18">
            <v>-26952</v>
          </cell>
        </row>
        <row r="19">
          <cell r="J19">
            <v>-12549</v>
          </cell>
        </row>
        <row r="20">
          <cell r="J20">
            <v>-39170</v>
          </cell>
        </row>
        <row r="21">
          <cell r="J21">
            <v>-16618</v>
          </cell>
        </row>
        <row r="22">
          <cell r="J22">
            <v>-161683</v>
          </cell>
        </row>
        <row r="23">
          <cell r="J23">
            <v>3058</v>
          </cell>
        </row>
        <row r="24">
          <cell r="J24">
            <v>-18477</v>
          </cell>
        </row>
        <row r="25">
          <cell r="J25">
            <v>1039</v>
          </cell>
        </row>
        <row r="26">
          <cell r="J26">
            <v>1193156</v>
          </cell>
        </row>
        <row r="27">
          <cell r="J27">
            <v>-2748</v>
          </cell>
        </row>
        <row r="28">
          <cell r="J28">
            <v>7974</v>
          </cell>
        </row>
        <row r="29">
          <cell r="J29">
            <v>7801</v>
          </cell>
        </row>
        <row r="30">
          <cell r="J30">
            <v>36836</v>
          </cell>
        </row>
        <row r="31">
          <cell r="J31">
            <v>145551</v>
          </cell>
        </row>
        <row r="32">
          <cell r="J32">
            <v>-4212</v>
          </cell>
        </row>
        <row r="33">
          <cell r="J33">
            <v>-362</v>
          </cell>
        </row>
        <row r="34">
          <cell r="J34">
            <v>135076</v>
          </cell>
        </row>
        <row r="35">
          <cell r="J35">
            <v>3452</v>
          </cell>
        </row>
        <row r="36">
          <cell r="J36">
            <v>10017</v>
          </cell>
        </row>
        <row r="37">
          <cell r="J37">
            <v>-642676</v>
          </cell>
        </row>
        <row r="38">
          <cell r="J38">
            <v>-805</v>
          </cell>
        </row>
        <row r="39">
          <cell r="J39">
            <v>-8363</v>
          </cell>
        </row>
        <row r="40">
          <cell r="J40">
            <v>-446888</v>
          </cell>
        </row>
        <row r="41">
          <cell r="J41">
            <v>-75643</v>
          </cell>
        </row>
        <row r="42">
          <cell r="J42">
            <v>4918</v>
          </cell>
        </row>
        <row r="43">
          <cell r="J43">
            <v>-205416</v>
          </cell>
        </row>
        <row r="44">
          <cell r="J44">
            <v>49170</v>
          </cell>
        </row>
        <row r="45">
          <cell r="J45">
            <v>171058</v>
          </cell>
        </row>
        <row r="46">
          <cell r="J46">
            <v>77418</v>
          </cell>
        </row>
        <row r="47">
          <cell r="J47">
            <v>-8251</v>
          </cell>
        </row>
        <row r="48">
          <cell r="J48">
            <v>-76142</v>
          </cell>
        </row>
        <row r="49">
          <cell r="J49">
            <v>21830</v>
          </cell>
        </row>
        <row r="50">
          <cell r="J50">
            <v>-48543</v>
          </cell>
        </row>
        <row r="51">
          <cell r="J51">
            <v>3084</v>
          </cell>
        </row>
        <row r="52">
          <cell r="J52">
            <v>1017</v>
          </cell>
        </row>
        <row r="53">
          <cell r="J53">
            <v>-1845</v>
          </cell>
        </row>
        <row r="54">
          <cell r="J54">
            <v>-16311</v>
          </cell>
        </row>
        <row r="55">
          <cell r="J55">
            <v>-98334</v>
          </cell>
        </row>
        <row r="56">
          <cell r="J56">
            <v>-4553</v>
          </cell>
        </row>
        <row r="57">
          <cell r="J57">
            <v>-28161</v>
          </cell>
        </row>
        <row r="58">
          <cell r="J58">
            <v>9820</v>
          </cell>
        </row>
        <row r="59">
          <cell r="J59">
            <v>-2285</v>
          </cell>
        </row>
        <row r="60">
          <cell r="J60">
            <v>318</v>
          </cell>
        </row>
        <row r="61">
          <cell r="J61">
            <v>-65649</v>
          </cell>
        </row>
        <row r="62">
          <cell r="J62">
            <v>9218</v>
          </cell>
        </row>
        <row r="63">
          <cell r="J63">
            <v>25365</v>
          </cell>
        </row>
        <row r="64">
          <cell r="J64">
            <v>-546</v>
          </cell>
        </row>
        <row r="65">
          <cell r="J65">
            <v>-41610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C ADMIN GROWTH CALC"/>
      <sheetName val="FC ADMIN Expenditures"/>
    </sheetNames>
    <sheetDataSet>
      <sheetData sheetId="0">
        <row r="8">
          <cell r="I8">
            <v>-45005</v>
          </cell>
        </row>
        <row r="9">
          <cell r="I9">
            <v>1525</v>
          </cell>
        </row>
        <row r="10">
          <cell r="I10">
            <v>855</v>
          </cell>
        </row>
        <row r="11">
          <cell r="I11">
            <v>999</v>
          </cell>
        </row>
        <row r="12">
          <cell r="I12">
            <v>-770</v>
          </cell>
        </row>
        <row r="13">
          <cell r="I13">
            <v>-517</v>
          </cell>
        </row>
        <row r="14">
          <cell r="I14">
            <v>-64901</v>
          </cell>
        </row>
        <row r="15">
          <cell r="I15">
            <v>-1704</v>
          </cell>
        </row>
        <row r="16">
          <cell r="I16">
            <v>2109</v>
          </cell>
        </row>
        <row r="17">
          <cell r="I17">
            <v>-32954</v>
          </cell>
        </row>
        <row r="18">
          <cell r="I18">
            <v>-105</v>
          </cell>
        </row>
        <row r="19">
          <cell r="I19">
            <v>-5449</v>
          </cell>
        </row>
        <row r="20">
          <cell r="I20">
            <v>-5754</v>
          </cell>
        </row>
        <row r="21">
          <cell r="I21">
            <v>-121</v>
          </cell>
        </row>
        <row r="22">
          <cell r="I22">
            <v>-12476</v>
          </cell>
        </row>
        <row r="23">
          <cell r="I23">
            <v>871</v>
          </cell>
        </row>
        <row r="24">
          <cell r="I24">
            <v>-4898</v>
          </cell>
        </row>
        <row r="25">
          <cell r="I25">
            <v>-856</v>
          </cell>
        </row>
        <row r="26">
          <cell r="I26">
            <v>-419834</v>
          </cell>
        </row>
        <row r="27">
          <cell r="I27">
            <v>-1718</v>
          </cell>
        </row>
        <row r="28">
          <cell r="I28">
            <v>5274</v>
          </cell>
        </row>
        <row r="29">
          <cell r="I29">
            <v>82</v>
          </cell>
        </row>
        <row r="30">
          <cell r="I30">
            <v>-6553</v>
          </cell>
        </row>
        <row r="31">
          <cell r="I31">
            <v>318</v>
          </cell>
        </row>
        <row r="32">
          <cell r="I32">
            <v>-654</v>
          </cell>
        </row>
        <row r="33">
          <cell r="I33">
            <v>-3610</v>
          </cell>
        </row>
        <row r="34">
          <cell r="I34">
            <v>5454</v>
          </cell>
        </row>
        <row r="35">
          <cell r="I35">
            <v>3395</v>
          </cell>
        </row>
        <row r="36">
          <cell r="I36">
            <v>1838</v>
          </cell>
        </row>
        <row r="37">
          <cell r="I37">
            <v>-111883</v>
          </cell>
        </row>
        <row r="38">
          <cell r="I38">
            <v>-15780</v>
          </cell>
        </row>
        <row r="39">
          <cell r="I39">
            <v>-1204</v>
          </cell>
        </row>
        <row r="40">
          <cell r="I40">
            <v>-42682</v>
          </cell>
        </row>
        <row r="41">
          <cell r="I41">
            <v>481</v>
          </cell>
        </row>
        <row r="42">
          <cell r="I42">
            <v>-1693</v>
          </cell>
        </row>
        <row r="43">
          <cell r="I43">
            <v>-65375</v>
          </cell>
        </row>
        <row r="44">
          <cell r="I44">
            <v>-126410</v>
          </cell>
        </row>
        <row r="45">
          <cell r="I45">
            <v>3759</v>
          </cell>
        </row>
        <row r="46">
          <cell r="I46">
            <v>3968</v>
          </cell>
        </row>
        <row r="47">
          <cell r="I47">
            <v>-9961</v>
          </cell>
        </row>
        <row r="48">
          <cell r="I48">
            <v>17417</v>
          </cell>
        </row>
        <row r="49">
          <cell r="I49">
            <v>5065</v>
          </cell>
        </row>
        <row r="50">
          <cell r="I50">
            <v>-97164</v>
          </cell>
        </row>
        <row r="51">
          <cell r="I51">
            <v>-23103</v>
          </cell>
        </row>
        <row r="52">
          <cell r="I52">
            <v>-11972</v>
          </cell>
        </row>
        <row r="53">
          <cell r="I53">
            <v>1085</v>
          </cell>
        </row>
        <row r="54">
          <cell r="I54">
            <v>182</v>
          </cell>
        </row>
        <row r="55">
          <cell r="I55">
            <v>15591</v>
          </cell>
        </row>
        <row r="56">
          <cell r="I56">
            <v>957</v>
          </cell>
        </row>
        <row r="57">
          <cell r="I57">
            <v>-2611</v>
          </cell>
        </row>
        <row r="58">
          <cell r="I58">
            <v>838</v>
          </cell>
        </row>
        <row r="59">
          <cell r="I59">
            <v>-789</v>
          </cell>
        </row>
        <row r="60">
          <cell r="I60">
            <v>-572</v>
          </cell>
        </row>
        <row r="61">
          <cell r="I61">
            <v>-8416</v>
          </cell>
        </row>
        <row r="62">
          <cell r="I62">
            <v>-332</v>
          </cell>
        </row>
        <row r="63">
          <cell r="I63">
            <v>7658</v>
          </cell>
        </row>
        <row r="64">
          <cell r="I64">
            <v>-16205</v>
          </cell>
        </row>
        <row r="65">
          <cell r="I65">
            <v>-1405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S ADMIN GROWTH CALC"/>
      <sheetName val="FS ADMIN Expenditures"/>
    </sheetNames>
    <sheetDataSet>
      <sheetData sheetId="0">
        <row r="8">
          <cell r="I8">
            <v>-196397</v>
          </cell>
        </row>
        <row r="9">
          <cell r="I9">
            <v>-4124</v>
          </cell>
        </row>
        <row r="10">
          <cell r="I10">
            <v>-3047</v>
          </cell>
        </row>
        <row r="11">
          <cell r="I11">
            <v>-24985</v>
          </cell>
        </row>
        <row r="12">
          <cell r="I12">
            <v>-7565</v>
          </cell>
        </row>
        <row r="13">
          <cell r="I13">
            <v>2059</v>
          </cell>
        </row>
        <row r="14">
          <cell r="I14">
            <v>-654983</v>
          </cell>
        </row>
        <row r="15">
          <cell r="I15">
            <v>-8143</v>
          </cell>
        </row>
        <row r="16">
          <cell r="I16">
            <v>24493</v>
          </cell>
        </row>
        <row r="17">
          <cell r="I17">
            <v>-321322</v>
          </cell>
        </row>
        <row r="18">
          <cell r="I18">
            <v>-9799</v>
          </cell>
        </row>
        <row r="19">
          <cell r="I19">
            <v>-9533</v>
          </cell>
        </row>
        <row r="20">
          <cell r="I20">
            <v>-95487</v>
          </cell>
        </row>
        <row r="21">
          <cell r="I21">
            <v>-5954</v>
          </cell>
        </row>
        <row r="22">
          <cell r="I22">
            <v>-411564</v>
          </cell>
        </row>
        <row r="23">
          <cell r="I23">
            <v>-40266</v>
          </cell>
        </row>
        <row r="24">
          <cell r="I24">
            <v>-44707</v>
          </cell>
        </row>
        <row r="25">
          <cell r="I25">
            <v>4130</v>
          </cell>
        </row>
        <row r="26">
          <cell r="I26">
            <v>-1345753</v>
          </cell>
        </row>
        <row r="27">
          <cell r="I27">
            <v>-12743</v>
          </cell>
        </row>
        <row r="28">
          <cell r="I28">
            <v>-3831</v>
          </cell>
        </row>
        <row r="29">
          <cell r="I29">
            <v>-2503</v>
          </cell>
        </row>
        <row r="30">
          <cell r="I30">
            <v>3031</v>
          </cell>
        </row>
        <row r="31">
          <cell r="I31">
            <v>-79817</v>
          </cell>
        </row>
        <row r="32">
          <cell r="I32">
            <v>-1060</v>
          </cell>
        </row>
        <row r="33">
          <cell r="I33">
            <v>-6980</v>
          </cell>
        </row>
        <row r="34">
          <cell r="I34">
            <v>-60307</v>
          </cell>
        </row>
        <row r="35">
          <cell r="I35">
            <v>-25240</v>
          </cell>
        </row>
        <row r="36">
          <cell r="I36">
            <v>-2906</v>
          </cell>
        </row>
        <row r="37">
          <cell r="I37">
            <v>-251784</v>
          </cell>
        </row>
        <row r="38">
          <cell r="I38">
            <v>-62464</v>
          </cell>
        </row>
        <row r="39">
          <cell r="I39">
            <v>6802</v>
          </cell>
        </row>
        <row r="40">
          <cell r="I40">
            <v>-187865</v>
          </cell>
        </row>
        <row r="41">
          <cell r="I41">
            <v>296602</v>
          </cell>
        </row>
        <row r="42">
          <cell r="I42">
            <v>-6999</v>
          </cell>
        </row>
        <row r="43">
          <cell r="I43">
            <v>-426416</v>
          </cell>
        </row>
        <row r="44">
          <cell r="I44">
            <v>-1086</v>
          </cell>
        </row>
        <row r="45">
          <cell r="I45">
            <v>-408144</v>
          </cell>
        </row>
        <row r="46">
          <cell r="I46">
            <v>-67308</v>
          </cell>
        </row>
        <row r="47">
          <cell r="I47">
            <v>-2305</v>
          </cell>
        </row>
        <row r="48">
          <cell r="I48">
            <v>-96121</v>
          </cell>
        </row>
        <row r="49">
          <cell r="I49">
            <v>-127517</v>
          </cell>
        </row>
        <row r="50">
          <cell r="I50">
            <v>-527771</v>
          </cell>
        </row>
        <row r="51">
          <cell r="I51">
            <v>-190467</v>
          </cell>
        </row>
        <row r="52">
          <cell r="I52">
            <v>-39715</v>
          </cell>
        </row>
        <row r="53">
          <cell r="I53">
            <v>-6347</v>
          </cell>
        </row>
        <row r="54">
          <cell r="I54">
            <v>6109</v>
          </cell>
        </row>
        <row r="55">
          <cell r="I55">
            <v>-82116</v>
          </cell>
        </row>
        <row r="56">
          <cell r="I56">
            <v>-6421</v>
          </cell>
        </row>
        <row r="57">
          <cell r="I57">
            <v>-106985</v>
          </cell>
        </row>
        <row r="58">
          <cell r="I58">
            <v>3031</v>
          </cell>
        </row>
        <row r="59">
          <cell r="I59">
            <v>-19738</v>
          </cell>
        </row>
        <row r="60">
          <cell r="I60">
            <v>-3321</v>
          </cell>
        </row>
        <row r="61">
          <cell r="I61">
            <v>-108316</v>
          </cell>
        </row>
        <row r="62">
          <cell r="I62">
            <v>-14361</v>
          </cell>
        </row>
        <row r="63">
          <cell r="I63">
            <v>-20308</v>
          </cell>
        </row>
        <row r="64">
          <cell r="I64">
            <v>4765</v>
          </cell>
        </row>
        <row r="65">
          <cell r="I65">
            <v>-71675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C ASSISTANCE GROWTH CALC"/>
      <sheetName val="FC EXPEND SUMMARY"/>
      <sheetName val="FED-NONFED FC Rcpmnt from DCSS"/>
      <sheetName val="EA FC PYMTS from ACCTG"/>
      <sheetName val="SED from ACCTG"/>
      <sheetName val="FC Pymt Expend from ACCTG"/>
    </sheetNames>
    <sheetDataSet>
      <sheetData sheetId="0">
        <row r="8">
          <cell r="I8">
            <v>-1054272</v>
          </cell>
        </row>
        <row r="9">
          <cell r="I9">
            <v>-6071</v>
          </cell>
        </row>
        <row r="10">
          <cell r="I10">
            <v>-181308</v>
          </cell>
        </row>
        <row r="11">
          <cell r="I11">
            <v>278447</v>
          </cell>
        </row>
        <row r="12">
          <cell r="I12">
            <v>-308493</v>
          </cell>
        </row>
        <row r="13">
          <cell r="I13">
            <v>47145</v>
          </cell>
        </row>
        <row r="14">
          <cell r="I14">
            <v>197524</v>
          </cell>
        </row>
        <row r="15">
          <cell r="I15">
            <v>-98862</v>
          </cell>
        </row>
        <row r="16">
          <cell r="I16">
            <v>-34769</v>
          </cell>
        </row>
        <row r="17">
          <cell r="I17">
            <v>-1821154</v>
          </cell>
        </row>
        <row r="18">
          <cell r="I18">
            <v>99674</v>
          </cell>
        </row>
        <row r="19">
          <cell r="I19">
            <v>163919</v>
          </cell>
        </row>
        <row r="20">
          <cell r="I20">
            <v>215419</v>
          </cell>
        </row>
        <row r="21">
          <cell r="I21">
            <v>-33515</v>
          </cell>
        </row>
        <row r="22">
          <cell r="I22">
            <v>-176315</v>
          </cell>
        </row>
        <row r="23">
          <cell r="I23">
            <v>72493</v>
          </cell>
        </row>
        <row r="24">
          <cell r="I24">
            <v>-2213</v>
          </cell>
        </row>
        <row r="25">
          <cell r="I25">
            <v>-137354</v>
          </cell>
        </row>
        <row r="26">
          <cell r="I26">
            <v>8387611</v>
          </cell>
        </row>
        <row r="27">
          <cell r="I27">
            <v>118429</v>
          </cell>
        </row>
        <row r="28">
          <cell r="I28">
            <v>-3792</v>
          </cell>
        </row>
        <row r="29">
          <cell r="I29">
            <v>-102323</v>
          </cell>
        </row>
        <row r="30">
          <cell r="I30">
            <v>-166061</v>
          </cell>
        </row>
        <row r="31">
          <cell r="I31">
            <v>114944</v>
          </cell>
        </row>
        <row r="32">
          <cell r="I32">
            <v>-13131</v>
          </cell>
        </row>
        <row r="33">
          <cell r="I33">
            <v>36215</v>
          </cell>
        </row>
        <row r="34">
          <cell r="I34">
            <v>68908</v>
          </cell>
        </row>
        <row r="35">
          <cell r="I35">
            <v>104187</v>
          </cell>
        </row>
        <row r="36">
          <cell r="I36">
            <v>-135144</v>
          </cell>
        </row>
        <row r="37">
          <cell r="I37">
            <v>1237974</v>
          </cell>
        </row>
        <row r="38">
          <cell r="I38">
            <v>154157</v>
          </cell>
        </row>
        <row r="39">
          <cell r="I39">
            <v>168513</v>
          </cell>
        </row>
        <row r="40">
          <cell r="I40">
            <v>2961148</v>
          </cell>
        </row>
        <row r="41">
          <cell r="I41">
            <v>-1805503</v>
          </cell>
        </row>
        <row r="42">
          <cell r="I42">
            <v>-212456</v>
          </cell>
        </row>
        <row r="43">
          <cell r="I43">
            <v>-2810590</v>
          </cell>
        </row>
        <row r="44">
          <cell r="I44">
            <v>-1310524</v>
          </cell>
        </row>
        <row r="45">
          <cell r="I45">
            <v>-1082948</v>
          </cell>
        </row>
        <row r="46">
          <cell r="I46">
            <v>224502</v>
          </cell>
        </row>
        <row r="47">
          <cell r="I47">
            <v>30886</v>
          </cell>
        </row>
        <row r="48">
          <cell r="I48">
            <v>177922</v>
          </cell>
        </row>
        <row r="49">
          <cell r="I49">
            <v>-68879</v>
          </cell>
        </row>
        <row r="50">
          <cell r="I50">
            <v>-2642685</v>
          </cell>
        </row>
        <row r="51">
          <cell r="I51">
            <v>193112</v>
          </cell>
        </row>
        <row r="52">
          <cell r="I52">
            <v>368135</v>
          </cell>
        </row>
        <row r="53">
          <cell r="I53">
            <v>-87096</v>
          </cell>
        </row>
        <row r="54">
          <cell r="I54">
            <v>-84151</v>
          </cell>
        </row>
        <row r="55">
          <cell r="I55">
            <v>-320670</v>
          </cell>
        </row>
        <row r="56">
          <cell r="I56">
            <v>647690</v>
          </cell>
        </row>
        <row r="57">
          <cell r="I57">
            <v>-107175</v>
          </cell>
        </row>
        <row r="58">
          <cell r="I58">
            <v>137011</v>
          </cell>
        </row>
        <row r="59">
          <cell r="I59">
            <v>174257</v>
          </cell>
        </row>
        <row r="60">
          <cell r="I60">
            <v>28996</v>
          </cell>
        </row>
        <row r="61">
          <cell r="I61">
            <v>-1096926</v>
          </cell>
        </row>
        <row r="62">
          <cell r="I62">
            <v>418789</v>
          </cell>
        </row>
        <row r="63">
          <cell r="I63">
            <v>-676969</v>
          </cell>
        </row>
        <row r="64">
          <cell r="I64">
            <v>-87044</v>
          </cell>
        </row>
        <row r="65">
          <cell r="I65">
            <v>7856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WS GROWTH CALCULATION"/>
      <sheetName val="CWS Expenditures"/>
      <sheetName val="EA TANF Expenditures"/>
    </sheetNames>
    <sheetDataSet>
      <sheetData sheetId="0">
        <row r="8">
          <cell r="I8">
            <v>2174830</v>
          </cell>
        </row>
        <row r="9">
          <cell r="I9">
            <v>12348</v>
          </cell>
        </row>
        <row r="10">
          <cell r="I10">
            <v>-6394</v>
          </cell>
        </row>
        <row r="11">
          <cell r="I11">
            <v>100631</v>
          </cell>
        </row>
        <row r="12">
          <cell r="I12">
            <v>55959</v>
          </cell>
        </row>
        <row r="13">
          <cell r="I13">
            <v>32859</v>
          </cell>
        </row>
        <row r="14">
          <cell r="I14">
            <v>78987</v>
          </cell>
        </row>
        <row r="15">
          <cell r="I15">
            <v>79644</v>
          </cell>
        </row>
        <row r="16">
          <cell r="I16">
            <v>240137</v>
          </cell>
        </row>
        <row r="17">
          <cell r="I17">
            <v>880072</v>
          </cell>
        </row>
        <row r="18">
          <cell r="I18">
            <v>104013</v>
          </cell>
        </row>
        <row r="19">
          <cell r="I19">
            <v>315979</v>
          </cell>
        </row>
        <row r="20">
          <cell r="I20">
            <v>-14133</v>
          </cell>
        </row>
        <row r="21">
          <cell r="I21">
            <v>11842</v>
          </cell>
        </row>
        <row r="22">
          <cell r="I22">
            <v>1215233</v>
          </cell>
        </row>
        <row r="23">
          <cell r="I23">
            <v>150204</v>
          </cell>
        </row>
        <row r="24">
          <cell r="I24">
            <v>140711</v>
          </cell>
        </row>
        <row r="25">
          <cell r="I25">
            <v>37547</v>
          </cell>
        </row>
        <row r="26">
          <cell r="I26">
            <v>4706240</v>
          </cell>
        </row>
        <row r="27">
          <cell r="I27">
            <v>66342</v>
          </cell>
        </row>
        <row r="28">
          <cell r="I28">
            <v>172182</v>
          </cell>
        </row>
        <row r="29">
          <cell r="I29">
            <v>-15723</v>
          </cell>
        </row>
        <row r="30">
          <cell r="I30">
            <v>295781</v>
          </cell>
        </row>
        <row r="31">
          <cell r="I31">
            <v>342758</v>
          </cell>
        </row>
        <row r="32">
          <cell r="I32">
            <v>-3755</v>
          </cell>
        </row>
        <row r="33">
          <cell r="I33">
            <v>2739</v>
          </cell>
        </row>
        <row r="34">
          <cell r="I34">
            <v>280212</v>
          </cell>
        </row>
        <row r="35">
          <cell r="I35">
            <v>37299</v>
          </cell>
        </row>
        <row r="36">
          <cell r="I36">
            <v>74294</v>
          </cell>
        </row>
        <row r="37">
          <cell r="I37">
            <v>2515450</v>
          </cell>
        </row>
        <row r="38">
          <cell r="I38">
            <v>562586</v>
          </cell>
        </row>
        <row r="39">
          <cell r="I39">
            <v>1831</v>
          </cell>
        </row>
        <row r="40">
          <cell r="I40">
            <v>4116587</v>
          </cell>
        </row>
        <row r="41">
          <cell r="I41">
            <v>4241742</v>
          </cell>
        </row>
        <row r="42">
          <cell r="I42">
            <v>62854</v>
          </cell>
        </row>
        <row r="43">
          <cell r="I43">
            <v>1811817</v>
          </cell>
        </row>
        <row r="44">
          <cell r="I44">
            <v>4090153</v>
          </cell>
        </row>
        <row r="45">
          <cell r="I45">
            <v>-1223839</v>
          </cell>
        </row>
        <row r="46">
          <cell r="I46">
            <v>1618638</v>
          </cell>
        </row>
        <row r="47">
          <cell r="I47">
            <v>645410</v>
          </cell>
        </row>
        <row r="48">
          <cell r="I48">
            <v>73099</v>
          </cell>
        </row>
        <row r="49">
          <cell r="I49">
            <v>613502</v>
          </cell>
        </row>
        <row r="50">
          <cell r="I50">
            <v>-118627</v>
          </cell>
        </row>
        <row r="51">
          <cell r="I51">
            <v>247147</v>
          </cell>
        </row>
        <row r="52">
          <cell r="I52">
            <v>336983</v>
          </cell>
        </row>
        <row r="53">
          <cell r="I53">
            <v>23855</v>
          </cell>
        </row>
        <row r="54">
          <cell r="I54">
            <v>97157</v>
          </cell>
        </row>
        <row r="55">
          <cell r="I55">
            <v>166887</v>
          </cell>
        </row>
        <row r="56">
          <cell r="I56">
            <v>655917</v>
          </cell>
        </row>
        <row r="57">
          <cell r="I57">
            <v>377135</v>
          </cell>
        </row>
        <row r="58">
          <cell r="I58">
            <v>78384</v>
          </cell>
        </row>
        <row r="59">
          <cell r="I59">
            <v>118473</v>
          </cell>
        </row>
        <row r="60">
          <cell r="I60">
            <v>-33414</v>
          </cell>
        </row>
        <row r="61">
          <cell r="I61">
            <v>141008</v>
          </cell>
        </row>
        <row r="62">
          <cell r="I62">
            <v>-1825</v>
          </cell>
        </row>
        <row r="63">
          <cell r="I63">
            <v>588420</v>
          </cell>
        </row>
        <row r="64">
          <cell r="I64">
            <v>248774</v>
          </cell>
        </row>
        <row r="65">
          <cell r="I65">
            <v>-35598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WRKS ADMIN GROWTH CALC"/>
      <sheetName val="CALWORKS ADMIN Expenditures"/>
      <sheetName val="CHILD CARE STAGE II Expenditure"/>
      <sheetName val="MOE for Only AFDC"/>
    </sheetNames>
    <sheetDataSet>
      <sheetData sheetId="0">
        <row r="8">
          <cell r="J8">
            <v>724213</v>
          </cell>
        </row>
        <row r="9">
          <cell r="J9">
            <v>1957</v>
          </cell>
        </row>
        <row r="10">
          <cell r="J10">
            <v>755</v>
          </cell>
        </row>
        <row r="11">
          <cell r="J11">
            <v>-22283</v>
          </cell>
        </row>
        <row r="12">
          <cell r="J12">
            <v>4897</v>
          </cell>
        </row>
        <row r="13">
          <cell r="J13">
            <v>1079</v>
          </cell>
        </row>
        <row r="14">
          <cell r="J14">
            <v>-257615</v>
          </cell>
        </row>
        <row r="15">
          <cell r="J15">
            <v>-14199</v>
          </cell>
        </row>
        <row r="16">
          <cell r="J16">
            <v>-9409</v>
          </cell>
        </row>
        <row r="17">
          <cell r="J17">
            <v>289287</v>
          </cell>
        </row>
        <row r="18">
          <cell r="J18">
            <v>14877</v>
          </cell>
        </row>
        <row r="19">
          <cell r="J19">
            <v>-1912</v>
          </cell>
        </row>
        <row r="20">
          <cell r="J20">
            <v>11459</v>
          </cell>
        </row>
        <row r="21">
          <cell r="J21">
            <v>-5792</v>
          </cell>
        </row>
        <row r="22">
          <cell r="J22">
            <v>103815</v>
          </cell>
        </row>
        <row r="23">
          <cell r="J23">
            <v>-3785</v>
          </cell>
        </row>
        <row r="24">
          <cell r="J24">
            <v>21400</v>
          </cell>
        </row>
        <row r="25">
          <cell r="J25">
            <v>-5855</v>
          </cell>
        </row>
        <row r="26">
          <cell r="J26">
            <v>4857371</v>
          </cell>
        </row>
        <row r="27">
          <cell r="J27">
            <v>-5930</v>
          </cell>
        </row>
        <row r="28">
          <cell r="J28">
            <v>28811</v>
          </cell>
        </row>
        <row r="29">
          <cell r="J29">
            <v>-9678</v>
          </cell>
        </row>
        <row r="30">
          <cell r="J30">
            <v>1999</v>
          </cell>
        </row>
        <row r="31">
          <cell r="J31">
            <v>-48601</v>
          </cell>
        </row>
        <row r="32">
          <cell r="J32">
            <v>13</v>
          </cell>
        </row>
        <row r="33">
          <cell r="J33">
            <v>7055</v>
          </cell>
        </row>
        <row r="34">
          <cell r="J34">
            <v>-44468</v>
          </cell>
        </row>
        <row r="35">
          <cell r="J35">
            <v>2849</v>
          </cell>
        </row>
        <row r="36">
          <cell r="J36">
            <v>-8145</v>
          </cell>
        </row>
        <row r="37">
          <cell r="J37">
            <v>57026</v>
          </cell>
        </row>
        <row r="38">
          <cell r="J38">
            <v>220</v>
          </cell>
        </row>
        <row r="39">
          <cell r="J39">
            <v>49</v>
          </cell>
        </row>
        <row r="40">
          <cell r="J40">
            <v>266363</v>
          </cell>
        </row>
        <row r="41">
          <cell r="J41">
            <v>264298</v>
          </cell>
        </row>
        <row r="42">
          <cell r="J42">
            <v>-420</v>
          </cell>
        </row>
        <row r="43">
          <cell r="J43">
            <v>181906</v>
          </cell>
        </row>
        <row r="44">
          <cell r="J44">
            <v>14280</v>
          </cell>
        </row>
        <row r="45">
          <cell r="J45">
            <v>192028</v>
          </cell>
        </row>
        <row r="46">
          <cell r="J46">
            <v>-8990</v>
          </cell>
        </row>
        <row r="47">
          <cell r="J47">
            <v>43848</v>
          </cell>
        </row>
        <row r="48">
          <cell r="J48">
            <v>37466</v>
          </cell>
        </row>
        <row r="49">
          <cell r="J49">
            <v>53092</v>
          </cell>
        </row>
        <row r="50">
          <cell r="J50">
            <v>-124231</v>
          </cell>
        </row>
        <row r="51">
          <cell r="J51">
            <v>99</v>
          </cell>
        </row>
        <row r="52">
          <cell r="J52">
            <v>-642</v>
          </cell>
        </row>
        <row r="53">
          <cell r="J53">
            <v>7569</v>
          </cell>
        </row>
        <row r="54">
          <cell r="J54">
            <v>-8429</v>
          </cell>
        </row>
        <row r="55">
          <cell r="J55">
            <v>173073</v>
          </cell>
        </row>
        <row r="56">
          <cell r="J56">
            <v>2535</v>
          </cell>
        </row>
        <row r="57">
          <cell r="J57">
            <v>105117</v>
          </cell>
        </row>
        <row r="58">
          <cell r="J58">
            <v>2568</v>
          </cell>
        </row>
        <row r="59">
          <cell r="J59">
            <v>-341</v>
          </cell>
        </row>
        <row r="60">
          <cell r="J60">
            <v>-576</v>
          </cell>
        </row>
        <row r="61">
          <cell r="J61">
            <v>-72753</v>
          </cell>
        </row>
        <row r="62">
          <cell r="J62">
            <v>-5998</v>
          </cell>
        </row>
        <row r="63">
          <cell r="J63">
            <v>-87136</v>
          </cell>
        </row>
        <row r="64">
          <cell r="J64">
            <v>-11088</v>
          </cell>
        </row>
        <row r="65">
          <cell r="J65">
            <v>-7849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PP Growth Calculation"/>
      <sheetName val="FPP Expenditures"/>
      <sheetName val="Sheet3"/>
    </sheetNames>
    <sheetDataSet>
      <sheetData sheetId="0">
        <row r="8">
          <cell r="G8">
            <v>-32317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-2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-45625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7926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1328553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-23070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-12378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16059</v>
          </cell>
        </row>
        <row r="39">
          <cell r="G39">
            <v>0</v>
          </cell>
        </row>
        <row r="40">
          <cell r="G40">
            <v>22405</v>
          </cell>
        </row>
        <row r="41">
          <cell r="G41">
            <v>-11896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59144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-22662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-38035</v>
          </cell>
        </row>
        <row r="51">
          <cell r="G51">
            <v>-2190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-24602</v>
          </cell>
        </row>
        <row r="56">
          <cell r="G56">
            <v>0</v>
          </cell>
        </row>
        <row r="57">
          <cell r="G57">
            <v>94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doptions Growth Calc"/>
      <sheetName val="Expenditures"/>
      <sheetName val="Sheet3"/>
    </sheetNames>
    <sheetDataSet>
      <sheetData sheetId="0">
        <row r="8">
          <cell r="I8">
            <v>-51499</v>
          </cell>
        </row>
        <row r="9">
          <cell r="I9">
            <v>990</v>
          </cell>
        </row>
        <row r="10">
          <cell r="I10">
            <v>5354</v>
          </cell>
        </row>
        <row r="11">
          <cell r="I11">
            <v>109405</v>
          </cell>
        </row>
        <row r="12">
          <cell r="I12">
            <v>10835</v>
          </cell>
        </row>
        <row r="13">
          <cell r="I13">
            <v>9871</v>
          </cell>
        </row>
        <row r="14">
          <cell r="I14">
            <v>128274</v>
          </cell>
        </row>
        <row r="15">
          <cell r="I15">
            <v>33211</v>
          </cell>
        </row>
        <row r="16">
          <cell r="I16">
            <v>10122</v>
          </cell>
        </row>
        <row r="17">
          <cell r="I17">
            <v>222956</v>
          </cell>
        </row>
        <row r="18">
          <cell r="I18">
            <v>7214</v>
          </cell>
        </row>
        <row r="19">
          <cell r="I19">
            <v>23144</v>
          </cell>
        </row>
        <row r="20">
          <cell r="I20">
            <v>16562</v>
          </cell>
        </row>
        <row r="21">
          <cell r="I21">
            <v>355</v>
          </cell>
        </row>
        <row r="22">
          <cell r="I22">
            <v>296198</v>
          </cell>
        </row>
        <row r="23">
          <cell r="I23">
            <v>22397</v>
          </cell>
        </row>
        <row r="24">
          <cell r="I24">
            <v>27733</v>
          </cell>
        </row>
        <row r="25">
          <cell r="I25">
            <v>27227</v>
          </cell>
        </row>
        <row r="26">
          <cell r="I26">
            <v>1865636</v>
          </cell>
        </row>
        <row r="27">
          <cell r="I27">
            <v>28463</v>
          </cell>
        </row>
        <row r="28">
          <cell r="I28">
            <v>-15314</v>
          </cell>
        </row>
        <row r="29">
          <cell r="I29">
            <v>15444</v>
          </cell>
        </row>
        <row r="30">
          <cell r="I30">
            <v>49097</v>
          </cell>
        </row>
        <row r="31">
          <cell r="I31">
            <v>60265</v>
          </cell>
        </row>
        <row r="32">
          <cell r="I32">
            <v>1197</v>
          </cell>
        </row>
        <row r="33">
          <cell r="I33">
            <v>-2581</v>
          </cell>
        </row>
        <row r="34">
          <cell r="I34">
            <v>91635</v>
          </cell>
        </row>
        <row r="35">
          <cell r="I35">
            <v>50111</v>
          </cell>
        </row>
        <row r="36">
          <cell r="I36">
            <v>14808</v>
          </cell>
        </row>
        <row r="37">
          <cell r="I37">
            <v>347105</v>
          </cell>
        </row>
        <row r="38">
          <cell r="I38">
            <v>41963</v>
          </cell>
        </row>
        <row r="39">
          <cell r="I39">
            <v>10229</v>
          </cell>
        </row>
        <row r="40">
          <cell r="I40">
            <v>529771</v>
          </cell>
        </row>
        <row r="41">
          <cell r="I41">
            <v>507428</v>
          </cell>
        </row>
        <row r="42">
          <cell r="I42">
            <v>9045</v>
          </cell>
        </row>
        <row r="43">
          <cell r="I43">
            <v>465618</v>
          </cell>
        </row>
        <row r="44">
          <cell r="I44">
            <v>269956</v>
          </cell>
        </row>
        <row r="45">
          <cell r="I45">
            <v>-84257</v>
          </cell>
        </row>
        <row r="46">
          <cell r="I46">
            <v>108785</v>
          </cell>
        </row>
        <row r="47">
          <cell r="I47">
            <v>-2796</v>
          </cell>
        </row>
        <row r="48">
          <cell r="I48">
            <v>10099</v>
          </cell>
        </row>
        <row r="49">
          <cell r="I49">
            <v>18797</v>
          </cell>
        </row>
        <row r="50">
          <cell r="I50">
            <v>191118</v>
          </cell>
        </row>
        <row r="51">
          <cell r="I51">
            <v>14564</v>
          </cell>
        </row>
        <row r="52">
          <cell r="I52">
            <v>122883</v>
          </cell>
        </row>
        <row r="53">
          <cell r="I53">
            <v>-506</v>
          </cell>
        </row>
        <row r="54">
          <cell r="I54">
            <v>-4959</v>
          </cell>
        </row>
        <row r="55">
          <cell r="I55">
            <v>68376</v>
          </cell>
        </row>
        <row r="56">
          <cell r="I56">
            <v>95955</v>
          </cell>
        </row>
        <row r="57">
          <cell r="I57">
            <v>45865</v>
          </cell>
        </row>
        <row r="58">
          <cell r="I58">
            <v>71686</v>
          </cell>
        </row>
        <row r="59">
          <cell r="I59">
            <v>26693</v>
          </cell>
        </row>
        <row r="60">
          <cell r="I60">
            <v>-6097</v>
          </cell>
        </row>
        <row r="61">
          <cell r="I61">
            <v>177012</v>
          </cell>
        </row>
        <row r="62">
          <cell r="I62">
            <v>38694</v>
          </cell>
        </row>
        <row r="63">
          <cell r="I63">
            <v>65486</v>
          </cell>
        </row>
        <row r="64">
          <cell r="I64">
            <v>97465</v>
          </cell>
        </row>
        <row r="65">
          <cell r="I65">
            <v>107670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CSP GROWTH CALC"/>
      <sheetName val="SUMMARY PCSP"/>
      <sheetName val="PCSP Wkr Comp &amp; IP Pymnts"/>
      <sheetName val="PCSP SCIF &amp; ST LEVEL CONTACTS"/>
      <sheetName val="PCSP PUB AUTHORICTY ADMIN COST"/>
      <sheetName val="PCSP CONTRACT MODE Expend"/>
      <sheetName val="PRG CODE 108"/>
    </sheetNames>
    <sheetDataSet>
      <sheetData sheetId="0">
        <row r="8">
          <cell r="I8">
            <v>4952985</v>
          </cell>
        </row>
        <row r="9">
          <cell r="I9">
            <v>-1542</v>
          </cell>
        </row>
        <row r="10">
          <cell r="I10">
            <v>2465</v>
          </cell>
        </row>
        <row r="11">
          <cell r="I11">
            <v>591993</v>
          </cell>
        </row>
        <row r="12">
          <cell r="I12">
            <v>55624</v>
          </cell>
        </row>
        <row r="13">
          <cell r="I13">
            <v>-7615</v>
          </cell>
        </row>
        <row r="14">
          <cell r="I14">
            <v>1566559</v>
          </cell>
        </row>
        <row r="15">
          <cell r="I15">
            <v>122628</v>
          </cell>
        </row>
        <row r="16">
          <cell r="I16">
            <v>140169</v>
          </cell>
        </row>
        <row r="17">
          <cell r="I17">
            <v>1319833</v>
          </cell>
        </row>
        <row r="18">
          <cell r="I18">
            <v>53069</v>
          </cell>
        </row>
        <row r="19">
          <cell r="I19">
            <v>49511</v>
          </cell>
        </row>
        <row r="20">
          <cell r="I20">
            <v>-69940</v>
          </cell>
        </row>
        <row r="21">
          <cell r="I21">
            <v>31534</v>
          </cell>
        </row>
        <row r="22">
          <cell r="I22">
            <v>-180391</v>
          </cell>
        </row>
        <row r="23">
          <cell r="I23">
            <v>206351</v>
          </cell>
        </row>
        <row r="24">
          <cell r="I24">
            <v>111798</v>
          </cell>
        </row>
        <row r="25">
          <cell r="I25">
            <v>82474</v>
          </cell>
        </row>
        <row r="26">
          <cell r="I26">
            <v>25472423</v>
          </cell>
        </row>
        <row r="27">
          <cell r="I27">
            <v>63099</v>
          </cell>
        </row>
        <row r="28">
          <cell r="I28">
            <v>198406</v>
          </cell>
        </row>
        <row r="29">
          <cell r="I29">
            <v>57472</v>
          </cell>
        </row>
        <row r="30">
          <cell r="I30">
            <v>65654</v>
          </cell>
        </row>
        <row r="31">
          <cell r="I31">
            <v>304968</v>
          </cell>
        </row>
        <row r="32">
          <cell r="I32">
            <v>-1632</v>
          </cell>
        </row>
        <row r="33">
          <cell r="I33">
            <v>-8415</v>
          </cell>
        </row>
        <row r="34">
          <cell r="I34">
            <v>869540</v>
          </cell>
        </row>
        <row r="35">
          <cell r="I35">
            <v>167315</v>
          </cell>
        </row>
        <row r="36">
          <cell r="I36">
            <v>23814</v>
          </cell>
        </row>
        <row r="37">
          <cell r="I37">
            <v>1532732</v>
          </cell>
        </row>
        <row r="38">
          <cell r="I38">
            <v>447290</v>
          </cell>
        </row>
        <row r="39">
          <cell r="I39">
            <v>-20998</v>
          </cell>
        </row>
        <row r="40">
          <cell r="I40">
            <v>1461648</v>
          </cell>
        </row>
        <row r="41">
          <cell r="I41">
            <v>6222899</v>
          </cell>
        </row>
        <row r="42">
          <cell r="I42">
            <v>-41186</v>
          </cell>
        </row>
        <row r="43">
          <cell r="I43">
            <v>1787929</v>
          </cell>
        </row>
        <row r="44">
          <cell r="I44">
            <v>1916159</v>
          </cell>
        </row>
        <row r="45">
          <cell r="I45">
            <v>1931279</v>
          </cell>
        </row>
        <row r="46">
          <cell r="I46">
            <v>1194320</v>
          </cell>
        </row>
        <row r="47">
          <cell r="I47">
            <v>430117</v>
          </cell>
        </row>
        <row r="48">
          <cell r="I48">
            <v>613180</v>
          </cell>
        </row>
        <row r="49">
          <cell r="I49">
            <v>803588</v>
          </cell>
        </row>
        <row r="50">
          <cell r="I50">
            <v>3834035</v>
          </cell>
        </row>
        <row r="51">
          <cell r="I51">
            <v>380799</v>
          </cell>
        </row>
        <row r="52">
          <cell r="I52">
            <v>80445</v>
          </cell>
        </row>
        <row r="53">
          <cell r="I53">
            <v>1946</v>
          </cell>
        </row>
        <row r="54">
          <cell r="I54">
            <v>18032</v>
          </cell>
        </row>
        <row r="55">
          <cell r="I55">
            <v>416864</v>
          </cell>
        </row>
        <row r="56">
          <cell r="I56">
            <v>1478320</v>
          </cell>
        </row>
        <row r="57">
          <cell r="I57">
            <v>416341</v>
          </cell>
        </row>
        <row r="58">
          <cell r="I58">
            <v>289784</v>
          </cell>
        </row>
        <row r="59">
          <cell r="I59">
            <v>470</v>
          </cell>
        </row>
        <row r="60">
          <cell r="I60">
            <v>-10882</v>
          </cell>
        </row>
        <row r="61">
          <cell r="I61">
            <v>345492</v>
          </cell>
        </row>
        <row r="62">
          <cell r="I62">
            <v>69438</v>
          </cell>
        </row>
        <row r="63">
          <cell r="I63">
            <v>508369</v>
          </cell>
        </row>
        <row r="64">
          <cell r="I64">
            <v>450813</v>
          </cell>
        </row>
        <row r="65">
          <cell r="I65">
            <v>-29703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HSS GROWTH CALC"/>
      <sheetName val="SUMMARY IHSS"/>
      <sheetName val="IHSS Wkr Comp &amp; IP Pymnts"/>
      <sheetName val="IHSS SCIF &amp; ST LEVEL CONTRACTS"/>
      <sheetName val="IHSS PRG CODE 101"/>
      <sheetName val="IHSS CONTRACT MODE EXPENDITURES"/>
      <sheetName val="IHSS PUB AUTHORICTY ADMIN COST"/>
    </sheetNames>
    <sheetDataSet>
      <sheetData sheetId="0">
        <row r="8">
          <cell r="I8">
            <v>949552</v>
          </cell>
        </row>
        <row r="9">
          <cell r="I9">
            <v>-5032</v>
          </cell>
        </row>
        <row r="10">
          <cell r="I10">
            <v>-2622</v>
          </cell>
        </row>
        <row r="11">
          <cell r="I11">
            <v>-52996</v>
          </cell>
        </row>
        <row r="12">
          <cell r="I12">
            <v>-8974</v>
          </cell>
        </row>
        <row r="13">
          <cell r="I13">
            <v>-2055</v>
          </cell>
        </row>
        <row r="14">
          <cell r="I14">
            <v>-67160</v>
          </cell>
        </row>
        <row r="15">
          <cell r="I15">
            <v>-6170</v>
          </cell>
        </row>
        <row r="16">
          <cell r="I16">
            <v>5756</v>
          </cell>
        </row>
        <row r="17">
          <cell r="I17">
            <v>63075</v>
          </cell>
        </row>
        <row r="18">
          <cell r="I18">
            <v>-4673</v>
          </cell>
        </row>
        <row r="19">
          <cell r="I19">
            <v>-24580</v>
          </cell>
        </row>
        <row r="20">
          <cell r="I20">
            <v>-2640</v>
          </cell>
        </row>
        <row r="21">
          <cell r="I21">
            <v>9341</v>
          </cell>
        </row>
        <row r="22">
          <cell r="I22">
            <v>-48148</v>
          </cell>
        </row>
        <row r="23">
          <cell r="I23">
            <v>-817</v>
          </cell>
        </row>
        <row r="24">
          <cell r="I24">
            <v>-56050</v>
          </cell>
        </row>
        <row r="25">
          <cell r="I25">
            <v>13554</v>
          </cell>
        </row>
        <row r="26">
          <cell r="I26">
            <v>878425</v>
          </cell>
        </row>
        <row r="27">
          <cell r="I27">
            <v>-26414</v>
          </cell>
        </row>
        <row r="28">
          <cell r="I28">
            <v>-15188</v>
          </cell>
        </row>
        <row r="29">
          <cell r="I29">
            <v>-2099</v>
          </cell>
        </row>
        <row r="30">
          <cell r="I30">
            <v>-4913</v>
          </cell>
        </row>
        <row r="31">
          <cell r="I31">
            <v>-43044</v>
          </cell>
        </row>
        <row r="32">
          <cell r="I32">
            <v>3298</v>
          </cell>
        </row>
        <row r="33">
          <cell r="I33">
            <v>-14687</v>
          </cell>
        </row>
        <row r="34">
          <cell r="I34">
            <v>-74349</v>
          </cell>
        </row>
        <row r="35">
          <cell r="I35">
            <v>10585</v>
          </cell>
        </row>
        <row r="36">
          <cell r="I36">
            <v>-35502</v>
          </cell>
        </row>
        <row r="37">
          <cell r="I37">
            <v>63480</v>
          </cell>
        </row>
        <row r="38">
          <cell r="I38">
            <v>-83985</v>
          </cell>
        </row>
        <row r="39">
          <cell r="I39">
            <v>2035</v>
          </cell>
        </row>
        <row r="40">
          <cell r="I40">
            <v>-478084</v>
          </cell>
        </row>
        <row r="41">
          <cell r="I41">
            <v>-225373</v>
          </cell>
        </row>
        <row r="42">
          <cell r="I42">
            <v>-5194</v>
          </cell>
        </row>
        <row r="43">
          <cell r="I43">
            <v>-399956</v>
          </cell>
        </row>
        <row r="44">
          <cell r="I44">
            <v>30552</v>
          </cell>
        </row>
        <row r="45">
          <cell r="I45">
            <v>-43333</v>
          </cell>
        </row>
        <row r="46">
          <cell r="I46">
            <v>93133</v>
          </cell>
        </row>
        <row r="47">
          <cell r="I47">
            <v>-8131</v>
          </cell>
        </row>
        <row r="48">
          <cell r="I48">
            <v>-48132</v>
          </cell>
        </row>
        <row r="49">
          <cell r="I49">
            <v>36485</v>
          </cell>
        </row>
        <row r="50">
          <cell r="I50">
            <v>-503192</v>
          </cell>
        </row>
        <row r="51">
          <cell r="I51">
            <v>-42368</v>
          </cell>
        </row>
        <row r="52">
          <cell r="I52">
            <v>-16109</v>
          </cell>
        </row>
        <row r="53">
          <cell r="I53">
            <v>-159</v>
          </cell>
        </row>
        <row r="54">
          <cell r="I54">
            <v>6446</v>
          </cell>
        </row>
        <row r="55">
          <cell r="I55">
            <v>-54346</v>
          </cell>
        </row>
        <row r="56">
          <cell r="I56">
            <v>17550</v>
          </cell>
        </row>
        <row r="57">
          <cell r="I57">
            <v>-83126</v>
          </cell>
        </row>
        <row r="58">
          <cell r="I58">
            <v>-19120</v>
          </cell>
        </row>
        <row r="59">
          <cell r="I59">
            <v>-4811</v>
          </cell>
        </row>
        <row r="60">
          <cell r="I60">
            <v>-627</v>
          </cell>
        </row>
        <row r="61">
          <cell r="I61">
            <v>11205</v>
          </cell>
        </row>
        <row r="62">
          <cell r="I62">
            <v>-4453</v>
          </cell>
        </row>
        <row r="63">
          <cell r="I63">
            <v>29610</v>
          </cell>
        </row>
        <row r="64">
          <cell r="I64">
            <v>-41442</v>
          </cell>
        </row>
        <row r="65">
          <cell r="I65">
            <v>-9968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C ADMIN GROWTH CALC"/>
      <sheetName val="FC ADMIN Expenditures"/>
    </sheetNames>
    <sheetDataSet>
      <sheetData sheetId="0">
        <row r="8">
          <cell r="I8">
            <v>74300</v>
          </cell>
        </row>
        <row r="9">
          <cell r="I9">
            <v>-110</v>
          </cell>
        </row>
        <row r="10">
          <cell r="I10">
            <v>34</v>
          </cell>
        </row>
        <row r="11">
          <cell r="I11">
            <v>14963</v>
          </cell>
        </row>
        <row r="12">
          <cell r="I12">
            <v>250</v>
          </cell>
        </row>
        <row r="13">
          <cell r="I13">
            <v>-143</v>
          </cell>
        </row>
        <row r="14">
          <cell r="I14">
            <v>90897</v>
          </cell>
        </row>
        <row r="15">
          <cell r="I15">
            <v>5261</v>
          </cell>
        </row>
        <row r="16">
          <cell r="I16">
            <v>-4937</v>
          </cell>
        </row>
        <row r="17">
          <cell r="I17">
            <v>4816</v>
          </cell>
        </row>
        <row r="18">
          <cell r="I18">
            <v>1028</v>
          </cell>
        </row>
        <row r="19">
          <cell r="I19">
            <v>558</v>
          </cell>
        </row>
        <row r="20">
          <cell r="I20">
            <v>214</v>
          </cell>
        </row>
        <row r="21">
          <cell r="I21">
            <v>-1502</v>
          </cell>
        </row>
        <row r="22">
          <cell r="I22">
            <v>-34403</v>
          </cell>
        </row>
        <row r="23">
          <cell r="I23">
            <v>480</v>
          </cell>
        </row>
        <row r="24">
          <cell r="I24">
            <v>-1089</v>
          </cell>
        </row>
        <row r="25">
          <cell r="I25">
            <v>41</v>
          </cell>
        </row>
        <row r="26">
          <cell r="I26">
            <v>457250</v>
          </cell>
        </row>
        <row r="27">
          <cell r="I27">
            <v>-1225</v>
          </cell>
        </row>
        <row r="28">
          <cell r="I28">
            <v>7497</v>
          </cell>
        </row>
        <row r="29">
          <cell r="I29">
            <v>-209</v>
          </cell>
        </row>
        <row r="30">
          <cell r="I30">
            <v>12152</v>
          </cell>
        </row>
        <row r="31">
          <cell r="I31">
            <v>10476</v>
          </cell>
        </row>
        <row r="32">
          <cell r="I32">
            <v>209</v>
          </cell>
        </row>
        <row r="33">
          <cell r="I33">
            <v>163</v>
          </cell>
        </row>
        <row r="34">
          <cell r="I34">
            <v>2098</v>
          </cell>
        </row>
        <row r="35">
          <cell r="I35">
            <v>2225</v>
          </cell>
        </row>
        <row r="36">
          <cell r="I36">
            <v>-11367</v>
          </cell>
        </row>
        <row r="37">
          <cell r="I37">
            <v>91456</v>
          </cell>
        </row>
        <row r="38">
          <cell r="I38">
            <v>7903</v>
          </cell>
        </row>
        <row r="39">
          <cell r="I39">
            <v>-3595</v>
          </cell>
        </row>
        <row r="40">
          <cell r="I40">
            <v>18008</v>
          </cell>
        </row>
        <row r="41">
          <cell r="I41">
            <v>180555</v>
          </cell>
        </row>
        <row r="42">
          <cell r="I42">
            <v>1718</v>
          </cell>
        </row>
        <row r="43">
          <cell r="I43">
            <v>-30145</v>
          </cell>
        </row>
        <row r="44">
          <cell r="I44">
            <v>42767</v>
          </cell>
        </row>
        <row r="45">
          <cell r="I45">
            <v>5905</v>
          </cell>
        </row>
        <row r="46">
          <cell r="I46">
            <v>94</v>
          </cell>
        </row>
        <row r="47">
          <cell r="I47">
            <v>-11289</v>
          </cell>
        </row>
        <row r="48">
          <cell r="I48">
            <v>-27708</v>
          </cell>
        </row>
        <row r="49">
          <cell r="I49">
            <v>-30315</v>
          </cell>
        </row>
        <row r="50">
          <cell r="I50">
            <v>65076</v>
          </cell>
        </row>
        <row r="51">
          <cell r="I51">
            <v>21886</v>
          </cell>
        </row>
        <row r="52">
          <cell r="I52">
            <v>-3977</v>
          </cell>
        </row>
        <row r="53">
          <cell r="I53">
            <v>1419</v>
          </cell>
        </row>
        <row r="54">
          <cell r="I54">
            <v>961</v>
          </cell>
        </row>
        <row r="55">
          <cell r="I55">
            <v>-6926</v>
          </cell>
        </row>
        <row r="56">
          <cell r="I56">
            <v>635</v>
          </cell>
        </row>
        <row r="57">
          <cell r="I57">
            <v>-4837</v>
          </cell>
        </row>
        <row r="58">
          <cell r="I58">
            <v>-1179</v>
          </cell>
        </row>
        <row r="59">
          <cell r="I59">
            <v>-1101</v>
          </cell>
        </row>
        <row r="60">
          <cell r="I60">
            <v>332</v>
          </cell>
        </row>
        <row r="61">
          <cell r="I61">
            <v>723</v>
          </cell>
        </row>
        <row r="62">
          <cell r="I62">
            <v>2037</v>
          </cell>
        </row>
        <row r="63">
          <cell r="I63">
            <v>-13084</v>
          </cell>
        </row>
        <row r="64">
          <cell r="I64">
            <v>57</v>
          </cell>
        </row>
        <row r="65">
          <cell r="I65">
            <v>3594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S ADMIN GROWTH CALC"/>
      <sheetName val="FS ADMIN Expenditures"/>
      <sheetName val="Methodology"/>
    </sheetNames>
    <sheetDataSet>
      <sheetData sheetId="0">
        <row r="8">
          <cell r="I8">
            <v>-569182</v>
          </cell>
        </row>
        <row r="9">
          <cell r="I9">
            <v>277</v>
          </cell>
        </row>
        <row r="10">
          <cell r="I10">
            <v>-12440</v>
          </cell>
        </row>
        <row r="11">
          <cell r="I11">
            <v>-24437</v>
          </cell>
        </row>
        <row r="12">
          <cell r="I12">
            <v>-6127</v>
          </cell>
        </row>
        <row r="13">
          <cell r="I13">
            <v>-9169</v>
          </cell>
        </row>
        <row r="14">
          <cell r="I14">
            <v>-333623</v>
          </cell>
        </row>
        <row r="15">
          <cell r="I15">
            <v>-14408</v>
          </cell>
        </row>
        <row r="16">
          <cell r="I16">
            <v>-51733</v>
          </cell>
        </row>
        <row r="17">
          <cell r="I17">
            <v>-409239</v>
          </cell>
        </row>
        <row r="18">
          <cell r="I18">
            <v>6489</v>
          </cell>
        </row>
        <row r="19">
          <cell r="I19">
            <v>-83144</v>
          </cell>
        </row>
        <row r="20">
          <cell r="I20">
            <v>-8767</v>
          </cell>
        </row>
        <row r="21">
          <cell r="I21">
            <v>-9299</v>
          </cell>
        </row>
        <row r="22">
          <cell r="I22">
            <v>-200993</v>
          </cell>
        </row>
        <row r="23">
          <cell r="I23">
            <v>-18639</v>
          </cell>
        </row>
        <row r="24">
          <cell r="I24">
            <v>6377</v>
          </cell>
        </row>
        <row r="25">
          <cell r="I25">
            <v>-11379</v>
          </cell>
        </row>
        <row r="26">
          <cell r="I26">
            <v>-2866996</v>
          </cell>
        </row>
        <row r="27">
          <cell r="I27">
            <v>5982</v>
          </cell>
        </row>
        <row r="28">
          <cell r="I28">
            <v>-6063</v>
          </cell>
        </row>
        <row r="29">
          <cell r="I29">
            <v>-6749</v>
          </cell>
        </row>
        <row r="30">
          <cell r="I30">
            <v>-603</v>
          </cell>
        </row>
        <row r="31">
          <cell r="I31">
            <v>-7741</v>
          </cell>
        </row>
        <row r="32">
          <cell r="I32">
            <v>-4804</v>
          </cell>
        </row>
        <row r="33">
          <cell r="I33">
            <v>-21699</v>
          </cell>
        </row>
        <row r="34">
          <cell r="I34">
            <v>-176983</v>
          </cell>
        </row>
        <row r="35">
          <cell r="I35">
            <v>-12896</v>
          </cell>
        </row>
        <row r="36">
          <cell r="I36">
            <v>-30780</v>
          </cell>
        </row>
        <row r="37">
          <cell r="I37">
            <v>-423415</v>
          </cell>
        </row>
        <row r="38">
          <cell r="I38">
            <v>-41410</v>
          </cell>
        </row>
        <row r="39">
          <cell r="I39">
            <v>-3043</v>
          </cell>
        </row>
        <row r="40">
          <cell r="I40">
            <v>-249001</v>
          </cell>
        </row>
        <row r="41">
          <cell r="I41">
            <v>-437233</v>
          </cell>
        </row>
        <row r="42">
          <cell r="I42">
            <v>-12635</v>
          </cell>
        </row>
        <row r="43">
          <cell r="I43">
            <v>-422178</v>
          </cell>
        </row>
        <row r="44">
          <cell r="I44">
            <v>-265553</v>
          </cell>
        </row>
        <row r="45">
          <cell r="I45">
            <v>215204</v>
          </cell>
        </row>
        <row r="46">
          <cell r="I46">
            <v>-48805</v>
          </cell>
        </row>
        <row r="47">
          <cell r="I47">
            <v>-9196</v>
          </cell>
        </row>
        <row r="48">
          <cell r="I48">
            <v>-93464</v>
          </cell>
        </row>
        <row r="49">
          <cell r="I49">
            <v>-112294</v>
          </cell>
        </row>
        <row r="50">
          <cell r="I50">
            <v>-577485</v>
          </cell>
        </row>
        <row r="51">
          <cell r="I51">
            <v>-43589</v>
          </cell>
        </row>
        <row r="52">
          <cell r="I52">
            <v>-41487</v>
          </cell>
        </row>
        <row r="53">
          <cell r="I53">
            <v>2086</v>
          </cell>
        </row>
        <row r="54">
          <cell r="I54">
            <v>-10149</v>
          </cell>
        </row>
        <row r="55">
          <cell r="I55">
            <v>-116943</v>
          </cell>
        </row>
        <row r="56">
          <cell r="I56">
            <v>-43293</v>
          </cell>
        </row>
        <row r="57">
          <cell r="I57">
            <v>-65000</v>
          </cell>
        </row>
        <row r="58">
          <cell r="I58">
            <v>-5515</v>
          </cell>
        </row>
        <row r="59">
          <cell r="I59">
            <v>-14824</v>
          </cell>
        </row>
        <row r="60">
          <cell r="I60">
            <v>-4458</v>
          </cell>
        </row>
        <row r="61">
          <cell r="I61">
            <v>-264071</v>
          </cell>
        </row>
        <row r="62">
          <cell r="I62">
            <v>-8037</v>
          </cell>
        </row>
        <row r="63">
          <cell r="I63">
            <v>-82879</v>
          </cell>
        </row>
        <row r="64">
          <cell r="I64">
            <v>-5319</v>
          </cell>
        </row>
        <row r="65">
          <cell r="I65">
            <v>-27821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C ASSISTANCE GROWTH CALC"/>
      <sheetName val="FC EXPEND SUMMARY"/>
      <sheetName val="EA FC PYMTS from ACCTG"/>
      <sheetName val="SED from ACCTG"/>
      <sheetName val="FC Pymt Expend from ACCTG"/>
      <sheetName val="FED-NONFED FC Rcpmnt from DCSS"/>
    </sheetNames>
    <sheetDataSet>
      <sheetData sheetId="0">
        <row r="8">
          <cell r="I8">
            <v>-2147151</v>
          </cell>
        </row>
        <row r="9">
          <cell r="I9">
            <v>-287</v>
          </cell>
        </row>
        <row r="10">
          <cell r="I10">
            <v>42961</v>
          </cell>
        </row>
        <row r="11">
          <cell r="I11">
            <v>-695751</v>
          </cell>
        </row>
        <row r="12">
          <cell r="I12">
            <v>45888</v>
          </cell>
        </row>
        <row r="13">
          <cell r="I13">
            <v>92645</v>
          </cell>
        </row>
        <row r="14">
          <cell r="I14">
            <v>-2372270</v>
          </cell>
        </row>
        <row r="15">
          <cell r="I15">
            <v>-73975</v>
          </cell>
        </row>
        <row r="16">
          <cell r="I16">
            <v>209059</v>
          </cell>
        </row>
        <row r="17">
          <cell r="I17">
            <v>516551</v>
          </cell>
        </row>
        <row r="18">
          <cell r="I18">
            <v>34046</v>
          </cell>
        </row>
        <row r="19">
          <cell r="I19">
            <v>-46042</v>
          </cell>
        </row>
        <row r="20">
          <cell r="I20">
            <v>619821</v>
          </cell>
        </row>
        <row r="21">
          <cell r="I21">
            <v>7983</v>
          </cell>
        </row>
        <row r="22">
          <cell r="I22">
            <v>-807168</v>
          </cell>
        </row>
        <row r="23">
          <cell r="I23">
            <v>-43106</v>
          </cell>
        </row>
        <row r="24">
          <cell r="I24">
            <v>67929</v>
          </cell>
        </row>
        <row r="25">
          <cell r="I25">
            <v>-7791</v>
          </cell>
        </row>
        <row r="26">
          <cell r="I26">
            <v>-22176861</v>
          </cell>
        </row>
        <row r="27">
          <cell r="I27">
            <v>-376606</v>
          </cell>
        </row>
        <row r="28">
          <cell r="I28">
            <v>147217</v>
          </cell>
        </row>
        <row r="29">
          <cell r="I29">
            <v>-145565</v>
          </cell>
        </row>
        <row r="30">
          <cell r="I30">
            <v>82723</v>
          </cell>
        </row>
        <row r="31">
          <cell r="I31">
            <v>531763</v>
          </cell>
        </row>
        <row r="32">
          <cell r="I32">
            <v>130879</v>
          </cell>
        </row>
        <row r="33">
          <cell r="I33">
            <v>93215</v>
          </cell>
        </row>
        <row r="34">
          <cell r="I34">
            <v>340400</v>
          </cell>
        </row>
        <row r="35">
          <cell r="I35">
            <v>-104846</v>
          </cell>
        </row>
        <row r="36">
          <cell r="I36">
            <v>-23921</v>
          </cell>
        </row>
        <row r="37">
          <cell r="I37">
            <v>1579601</v>
          </cell>
        </row>
        <row r="38">
          <cell r="I38">
            <v>180860</v>
          </cell>
        </row>
        <row r="39">
          <cell r="I39">
            <v>-138516</v>
          </cell>
        </row>
        <row r="40">
          <cell r="I40">
            <v>-8895215</v>
          </cell>
        </row>
        <row r="41">
          <cell r="I41">
            <v>-959712</v>
          </cell>
        </row>
        <row r="42">
          <cell r="I42">
            <v>63183</v>
          </cell>
        </row>
        <row r="43">
          <cell r="I43">
            <v>-2911695</v>
          </cell>
        </row>
        <row r="44">
          <cell r="I44">
            <v>58428</v>
          </cell>
        </row>
        <row r="45">
          <cell r="I45">
            <v>-623605</v>
          </cell>
        </row>
        <row r="46">
          <cell r="I46">
            <v>-306550</v>
          </cell>
        </row>
        <row r="47">
          <cell r="I47">
            <v>75213</v>
          </cell>
        </row>
        <row r="48">
          <cell r="I48">
            <v>-835528</v>
          </cell>
        </row>
        <row r="49">
          <cell r="I49">
            <v>430246</v>
          </cell>
        </row>
        <row r="50">
          <cell r="I50">
            <v>818876</v>
          </cell>
        </row>
        <row r="51">
          <cell r="I51">
            <v>-190230</v>
          </cell>
        </row>
        <row r="52">
          <cell r="I52">
            <v>194364</v>
          </cell>
        </row>
        <row r="53">
          <cell r="I53">
            <v>-72771</v>
          </cell>
        </row>
        <row r="54">
          <cell r="I54">
            <v>-115576</v>
          </cell>
        </row>
        <row r="55">
          <cell r="I55">
            <v>-844687</v>
          </cell>
        </row>
        <row r="56">
          <cell r="I56">
            <v>1282405</v>
          </cell>
        </row>
        <row r="57">
          <cell r="I57">
            <v>91233</v>
          </cell>
        </row>
        <row r="58">
          <cell r="I58">
            <v>-222860</v>
          </cell>
        </row>
        <row r="59">
          <cell r="I59">
            <v>-71418</v>
          </cell>
        </row>
        <row r="60">
          <cell r="I60">
            <v>-6780</v>
          </cell>
        </row>
        <row r="61">
          <cell r="I61">
            <v>-174637</v>
          </cell>
        </row>
        <row r="62">
          <cell r="I62">
            <v>42750</v>
          </cell>
        </row>
        <row r="63">
          <cell r="I63">
            <v>-218458</v>
          </cell>
        </row>
        <row r="64">
          <cell r="I64">
            <v>297816</v>
          </cell>
        </row>
        <row r="65">
          <cell r="I65">
            <v>-135994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WS GROWTH CALCULATION"/>
      <sheetName val="CWS Expenditures"/>
      <sheetName val="EA TANF Expenditures"/>
      <sheetName val="List of Codes"/>
    </sheetNames>
    <sheetDataSet>
      <sheetData sheetId="0">
        <row r="8">
          <cell r="I8">
            <v>-107966</v>
          </cell>
        </row>
        <row r="9">
          <cell r="I9">
            <v>-9521</v>
          </cell>
        </row>
        <row r="10">
          <cell r="I10">
            <v>11103</v>
          </cell>
        </row>
        <row r="11">
          <cell r="I11">
            <v>74264</v>
          </cell>
        </row>
        <row r="12">
          <cell r="I12">
            <v>24616</v>
          </cell>
        </row>
        <row r="13">
          <cell r="I13">
            <v>-13335</v>
          </cell>
        </row>
        <row r="14">
          <cell r="I14">
            <v>836086</v>
          </cell>
        </row>
        <row r="15">
          <cell r="I15">
            <v>31044</v>
          </cell>
        </row>
        <row r="16">
          <cell r="I16">
            <v>-6443</v>
          </cell>
        </row>
        <row r="17">
          <cell r="I17">
            <v>158096</v>
          </cell>
        </row>
        <row r="18">
          <cell r="I18">
            <v>42063</v>
          </cell>
        </row>
        <row r="19">
          <cell r="I19">
            <v>127214</v>
          </cell>
        </row>
        <row r="20">
          <cell r="I20">
            <v>96298</v>
          </cell>
        </row>
        <row r="21">
          <cell r="I21">
            <v>-4051</v>
          </cell>
        </row>
        <row r="22">
          <cell r="I22">
            <v>373241</v>
          </cell>
        </row>
        <row r="23">
          <cell r="I23">
            <v>316894</v>
          </cell>
        </row>
        <row r="24">
          <cell r="I24">
            <v>-6829</v>
          </cell>
        </row>
        <row r="25">
          <cell r="I25">
            <v>-17993</v>
          </cell>
        </row>
        <row r="26">
          <cell r="I26">
            <v>-1502148</v>
          </cell>
        </row>
        <row r="27">
          <cell r="I27">
            <v>59943</v>
          </cell>
        </row>
        <row r="28">
          <cell r="I28">
            <v>14755</v>
          </cell>
        </row>
        <row r="29">
          <cell r="I29">
            <v>26387</v>
          </cell>
        </row>
        <row r="30">
          <cell r="I30">
            <v>48959</v>
          </cell>
        </row>
        <row r="31">
          <cell r="I31">
            <v>71321</v>
          </cell>
        </row>
        <row r="32">
          <cell r="I32">
            <v>18214</v>
          </cell>
        </row>
        <row r="33">
          <cell r="I33">
            <v>20415</v>
          </cell>
        </row>
        <row r="34">
          <cell r="I34">
            <v>44080</v>
          </cell>
        </row>
        <row r="35">
          <cell r="I35">
            <v>122830</v>
          </cell>
        </row>
        <row r="36">
          <cell r="I36">
            <v>-11041</v>
          </cell>
        </row>
        <row r="37">
          <cell r="I37">
            <v>2631583</v>
          </cell>
        </row>
        <row r="38">
          <cell r="I38">
            <v>210464</v>
          </cell>
        </row>
        <row r="39">
          <cell r="I39">
            <v>-11321</v>
          </cell>
        </row>
        <row r="40">
          <cell r="I40">
            <v>195844</v>
          </cell>
        </row>
        <row r="41">
          <cell r="I41">
            <v>255832</v>
          </cell>
        </row>
        <row r="42">
          <cell r="I42">
            <v>44579</v>
          </cell>
        </row>
        <row r="43">
          <cell r="I43">
            <v>448163</v>
          </cell>
        </row>
        <row r="44">
          <cell r="I44">
            <v>618460</v>
          </cell>
        </row>
        <row r="45">
          <cell r="I45">
            <v>-201095</v>
          </cell>
        </row>
        <row r="46">
          <cell r="I46">
            <v>344667</v>
          </cell>
        </row>
        <row r="47">
          <cell r="I47">
            <v>-71094</v>
          </cell>
        </row>
        <row r="48">
          <cell r="I48">
            <v>171651</v>
          </cell>
        </row>
        <row r="49">
          <cell r="I49">
            <v>142435</v>
          </cell>
        </row>
        <row r="50">
          <cell r="I50">
            <v>1926615</v>
          </cell>
        </row>
        <row r="51">
          <cell r="I51">
            <v>64077</v>
          </cell>
        </row>
        <row r="52">
          <cell r="I52">
            <v>100448</v>
          </cell>
        </row>
        <row r="53">
          <cell r="I53">
            <v>2944</v>
          </cell>
        </row>
        <row r="54">
          <cell r="I54">
            <v>532</v>
          </cell>
        </row>
        <row r="55">
          <cell r="I55">
            <v>-60779</v>
          </cell>
        </row>
        <row r="56">
          <cell r="I56">
            <v>-43299</v>
          </cell>
        </row>
        <row r="57">
          <cell r="I57">
            <v>50444</v>
          </cell>
        </row>
        <row r="58">
          <cell r="I58">
            <v>26968</v>
          </cell>
        </row>
        <row r="59">
          <cell r="I59">
            <v>-17598</v>
          </cell>
        </row>
        <row r="60">
          <cell r="I60">
            <v>21200</v>
          </cell>
        </row>
        <row r="61">
          <cell r="I61">
            <v>406245</v>
          </cell>
        </row>
        <row r="62">
          <cell r="I62">
            <v>5031</v>
          </cell>
        </row>
        <row r="63">
          <cell r="I63">
            <v>54648</v>
          </cell>
        </row>
        <row r="64">
          <cell r="I64">
            <v>59446</v>
          </cell>
        </row>
        <row r="65">
          <cell r="I65">
            <v>69381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PP Growth Calculation"/>
      <sheetName val="FPP Expenditures"/>
      <sheetName val="Sheet3"/>
    </sheetNames>
    <sheetDataSet>
      <sheetData sheetId="0">
        <row r="8">
          <cell r="G8">
            <v>213798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-3131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-25090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-3124843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20913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31162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3447</v>
          </cell>
        </row>
        <row r="39">
          <cell r="G39">
            <v>0</v>
          </cell>
        </row>
        <row r="40">
          <cell r="G40">
            <v>10498</v>
          </cell>
        </row>
        <row r="41">
          <cell r="G41">
            <v>20369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67708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28668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18155</v>
          </cell>
        </row>
        <row r="51">
          <cell r="G51">
            <v>-11469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102716</v>
          </cell>
        </row>
        <row r="56">
          <cell r="G56">
            <v>0</v>
          </cell>
        </row>
        <row r="57">
          <cell r="G57">
            <v>6324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10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options Growth Calc"/>
      <sheetName val="Expenditures"/>
      <sheetName val="Methodology"/>
    </sheetNames>
    <sheetDataSet>
      <sheetData sheetId="0">
        <row r="8">
          <cell r="I8">
            <v>93420</v>
          </cell>
        </row>
        <row r="9">
          <cell r="I9">
            <v>61</v>
          </cell>
        </row>
        <row r="10">
          <cell r="I10">
            <v>5605</v>
          </cell>
        </row>
        <row r="11">
          <cell r="I11">
            <v>179014</v>
          </cell>
        </row>
        <row r="12">
          <cell r="I12">
            <v>18567</v>
          </cell>
        </row>
        <row r="13">
          <cell r="I13">
            <v>-757</v>
          </cell>
        </row>
        <row r="14">
          <cell r="I14">
            <v>146786</v>
          </cell>
        </row>
        <row r="15">
          <cell r="I15">
            <v>63878</v>
          </cell>
        </row>
        <row r="16">
          <cell r="I16">
            <v>47074</v>
          </cell>
        </row>
        <row r="17">
          <cell r="I17">
            <v>122088</v>
          </cell>
        </row>
        <row r="18">
          <cell r="I18">
            <v>26687</v>
          </cell>
        </row>
        <row r="19">
          <cell r="I19">
            <v>122304</v>
          </cell>
        </row>
        <row r="20">
          <cell r="I20">
            <v>15958</v>
          </cell>
        </row>
        <row r="21">
          <cell r="I21">
            <v>-2301</v>
          </cell>
        </row>
        <row r="22">
          <cell r="I22">
            <v>375623</v>
          </cell>
        </row>
        <row r="23">
          <cell r="I23">
            <v>20180</v>
          </cell>
        </row>
        <row r="24">
          <cell r="I24">
            <v>37645</v>
          </cell>
        </row>
        <row r="25">
          <cell r="I25">
            <v>28692</v>
          </cell>
        </row>
        <row r="26">
          <cell r="I26">
            <v>2033385</v>
          </cell>
        </row>
        <row r="27">
          <cell r="I27">
            <v>42994</v>
          </cell>
        </row>
        <row r="28">
          <cell r="I28">
            <v>-21639</v>
          </cell>
        </row>
        <row r="29">
          <cell r="I29">
            <v>-4844</v>
          </cell>
        </row>
        <row r="30">
          <cell r="I30">
            <v>2488</v>
          </cell>
        </row>
        <row r="31">
          <cell r="I31">
            <v>-8281</v>
          </cell>
        </row>
        <row r="32">
          <cell r="I32">
            <v>-892</v>
          </cell>
        </row>
        <row r="33">
          <cell r="I33">
            <v>265</v>
          </cell>
        </row>
        <row r="34">
          <cell r="I34">
            <v>97527</v>
          </cell>
        </row>
        <row r="35">
          <cell r="I35">
            <v>-3184</v>
          </cell>
        </row>
        <row r="36">
          <cell r="I36">
            <v>5549</v>
          </cell>
        </row>
        <row r="37">
          <cell r="I37">
            <v>-34044</v>
          </cell>
        </row>
        <row r="38">
          <cell r="I38">
            <v>72029</v>
          </cell>
        </row>
        <row r="39">
          <cell r="I39">
            <v>8125</v>
          </cell>
        </row>
        <row r="40">
          <cell r="I40">
            <v>715188</v>
          </cell>
        </row>
        <row r="41">
          <cell r="I41">
            <v>56133</v>
          </cell>
        </row>
        <row r="42">
          <cell r="I42">
            <v>14815</v>
          </cell>
        </row>
        <row r="43">
          <cell r="I43">
            <v>613041</v>
          </cell>
        </row>
        <row r="44">
          <cell r="I44">
            <v>806757</v>
          </cell>
        </row>
        <row r="45">
          <cell r="I45">
            <v>139667</v>
          </cell>
        </row>
        <row r="46">
          <cell r="I46">
            <v>-9453</v>
          </cell>
        </row>
        <row r="47">
          <cell r="I47">
            <v>30905</v>
          </cell>
        </row>
        <row r="48">
          <cell r="I48">
            <v>27102</v>
          </cell>
        </row>
        <row r="49">
          <cell r="I49">
            <v>75879</v>
          </cell>
        </row>
        <row r="50">
          <cell r="I50">
            <v>169439</v>
          </cell>
        </row>
        <row r="51">
          <cell r="I51">
            <v>-20901</v>
          </cell>
        </row>
        <row r="52">
          <cell r="I52">
            <v>90239</v>
          </cell>
        </row>
        <row r="53">
          <cell r="I53">
            <v>-672</v>
          </cell>
        </row>
        <row r="54">
          <cell r="I54">
            <v>29289</v>
          </cell>
        </row>
        <row r="55">
          <cell r="I55">
            <v>8456</v>
          </cell>
        </row>
        <row r="56">
          <cell r="I56">
            <v>-19058</v>
          </cell>
        </row>
        <row r="57">
          <cell r="I57">
            <v>1780</v>
          </cell>
        </row>
        <row r="58">
          <cell r="I58">
            <v>31149</v>
          </cell>
        </row>
        <row r="59">
          <cell r="I59">
            <v>82414</v>
          </cell>
        </row>
        <row r="60">
          <cell r="I60">
            <v>1470</v>
          </cell>
        </row>
        <row r="61">
          <cell r="I61">
            <v>90096</v>
          </cell>
        </row>
        <row r="62">
          <cell r="I62">
            <v>29928</v>
          </cell>
        </row>
        <row r="63">
          <cell r="I63">
            <v>120683</v>
          </cell>
        </row>
        <row r="64">
          <cell r="I64">
            <v>109936</v>
          </cell>
        </row>
        <row r="65">
          <cell r="I65">
            <v>35478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68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9" sqref="E19"/>
    </sheetView>
  </sheetViews>
  <sheetFormatPr defaultColWidth="9.140625" defaultRowHeight="12.75"/>
  <cols>
    <col min="1" max="1" width="21.00390625" style="244" bestFit="1" customWidth="1"/>
    <col min="2" max="2" width="1.57421875" style="244" customWidth="1"/>
    <col min="3" max="3" width="15.8515625" style="244" bestFit="1" customWidth="1"/>
    <col min="4" max="4" width="15.421875" style="244" bestFit="1" customWidth="1"/>
    <col min="5" max="5" width="16.8515625" style="244" bestFit="1" customWidth="1"/>
    <col min="6" max="6" width="15.421875" style="244" bestFit="1" customWidth="1"/>
    <col min="7" max="7" width="14.7109375" style="244" bestFit="1" customWidth="1"/>
    <col min="8" max="8" width="17.00390625" style="244" bestFit="1" customWidth="1"/>
    <col min="9" max="9" width="13.140625" style="244" customWidth="1"/>
    <col min="10" max="10" width="15.57421875" style="244" bestFit="1" customWidth="1"/>
    <col min="11" max="11" width="1.57421875" style="244" customWidth="1"/>
    <col min="12" max="12" width="25.421875" style="244" bestFit="1" customWidth="1"/>
    <col min="13" max="16384" width="9.140625" style="244" customWidth="1"/>
  </cols>
  <sheetData>
    <row r="1" spans="1:12" ht="16.5">
      <c r="A1" s="243" t="s">
        <v>142</v>
      </c>
      <c r="D1" s="245"/>
      <c r="E1" s="245"/>
      <c r="F1" s="246"/>
      <c r="G1" s="245"/>
      <c r="H1" s="245"/>
      <c r="I1" s="245"/>
      <c r="J1" s="245"/>
      <c r="K1" s="245"/>
      <c r="L1" s="247"/>
    </row>
    <row r="2" spans="1:12" ht="14.25" thickBot="1">
      <c r="A2" s="248"/>
      <c r="C2" s="245"/>
      <c r="D2" s="245"/>
      <c r="E2" s="245"/>
      <c r="F2" s="246"/>
      <c r="G2" s="245"/>
      <c r="H2" s="245"/>
      <c r="I2" s="245"/>
      <c r="J2" s="245"/>
      <c r="K2" s="245"/>
      <c r="L2" s="247"/>
    </row>
    <row r="3" spans="1:12" s="250" customFormat="1" ht="13.5">
      <c r="A3" s="249"/>
      <c r="C3" s="251"/>
      <c r="D3" s="251" t="s">
        <v>122</v>
      </c>
      <c r="E3" s="252"/>
      <c r="F3" s="252"/>
      <c r="G3" s="252"/>
      <c r="H3" s="253"/>
      <c r="I3" s="254"/>
      <c r="J3" s="255" t="s">
        <v>145</v>
      </c>
      <c r="K3" s="256"/>
      <c r="L3" s="255" t="s">
        <v>145</v>
      </c>
    </row>
    <row r="4" spans="1:12" s="250" customFormat="1" ht="13.5">
      <c r="A4" s="257"/>
      <c r="C4" s="258" t="s">
        <v>2</v>
      </c>
      <c r="D4" s="258" t="s">
        <v>123</v>
      </c>
      <c r="E4" s="259" t="s">
        <v>7</v>
      </c>
      <c r="F4" s="259"/>
      <c r="G4" s="259"/>
      <c r="H4" s="260"/>
      <c r="I4" s="261"/>
      <c r="J4" s="262" t="s">
        <v>4</v>
      </c>
      <c r="K4" s="256"/>
      <c r="L4" s="262" t="s">
        <v>4</v>
      </c>
    </row>
    <row r="5" spans="1:12" s="250" customFormat="1" ht="14.25" thickBot="1">
      <c r="A5" s="263" t="s">
        <v>5</v>
      </c>
      <c r="C5" s="264" t="s">
        <v>84</v>
      </c>
      <c r="D5" s="264" t="s">
        <v>93</v>
      </c>
      <c r="E5" s="265" t="s">
        <v>87</v>
      </c>
      <c r="F5" s="265" t="s">
        <v>8</v>
      </c>
      <c r="G5" s="265" t="s">
        <v>9</v>
      </c>
      <c r="H5" s="266" t="s">
        <v>10</v>
      </c>
      <c r="I5" s="267" t="s">
        <v>11</v>
      </c>
      <c r="J5" s="268" t="s">
        <v>12</v>
      </c>
      <c r="K5" s="256"/>
      <c r="L5" s="268" t="s">
        <v>13</v>
      </c>
    </row>
    <row r="6" spans="1:12" s="270" customFormat="1" ht="14.25" thickBot="1">
      <c r="A6" s="269"/>
      <c r="C6" s="271"/>
      <c r="D6" s="271"/>
      <c r="E6" s="271"/>
      <c r="F6" s="271"/>
      <c r="G6" s="271"/>
      <c r="H6" s="271"/>
      <c r="I6" s="271"/>
      <c r="J6" s="271"/>
      <c r="K6" s="272"/>
      <c r="L6" s="271"/>
    </row>
    <row r="7" spans="1:12" ht="13.5">
      <c r="A7" s="273" t="s">
        <v>14</v>
      </c>
      <c r="B7" s="245"/>
      <c r="C7" s="274">
        <f>+SUM('FY 09-10'!C7:D7)</f>
        <v>-174887</v>
      </c>
      <c r="D7" s="274">
        <f>+SUM('FY 09-10'!E7:G7)</f>
        <v>229331</v>
      </c>
      <c r="E7" s="275">
        <f>+'FY 09-10'!H7</f>
        <v>-2147151</v>
      </c>
      <c r="F7" s="274">
        <f>+SUM('FY 09-10'!I7:J7)</f>
        <v>105832</v>
      </c>
      <c r="G7" s="275">
        <f>+'FY 09-10'!K7</f>
        <v>93420</v>
      </c>
      <c r="H7" s="275">
        <f>+'FY 09-10'!L7</f>
        <v>5743638</v>
      </c>
      <c r="I7" s="274">
        <f>+'FY 09-10'!M7</f>
        <v>-289205</v>
      </c>
      <c r="J7" s="276">
        <f aca="true" t="shared" si="0" ref="J7:J64">SUM(C7:I7)</f>
        <v>3560978</v>
      </c>
      <c r="K7" s="277"/>
      <c r="L7" s="274">
        <f aca="true" t="shared" si="1" ref="L7:L64">IF(J7&lt;0,0,J7)</f>
        <v>3560978</v>
      </c>
    </row>
    <row r="8" spans="1:12" ht="13.5">
      <c r="A8" s="278" t="s">
        <v>15</v>
      </c>
      <c r="C8" s="279">
        <f>+SUM('FY 09-10'!C8:D8)</f>
        <v>-510</v>
      </c>
      <c r="D8" s="279">
        <f>+SUM('FY 09-10'!E8:G8)</f>
        <v>2124</v>
      </c>
      <c r="E8" s="280">
        <f>+'FY 09-10'!H8</f>
        <v>-287</v>
      </c>
      <c r="F8" s="279">
        <f>+SUM('FY 09-10'!I8:J8)</f>
        <v>-9521</v>
      </c>
      <c r="G8" s="280">
        <f>+'FY 09-10'!K8</f>
        <v>61</v>
      </c>
      <c r="H8" s="280">
        <f>+'FY 09-10'!L8</f>
        <v>12358</v>
      </c>
      <c r="I8" s="279">
        <f>+'FY 09-10'!M8</f>
        <v>5397</v>
      </c>
      <c r="J8" s="281">
        <f t="shared" si="0"/>
        <v>9622</v>
      </c>
      <c r="K8" s="277"/>
      <c r="L8" s="279">
        <f t="shared" si="1"/>
        <v>9622</v>
      </c>
    </row>
    <row r="9" spans="1:12" ht="13.5">
      <c r="A9" s="278" t="s">
        <v>16</v>
      </c>
      <c r="C9" s="279">
        <f>+SUM('FY 09-10'!C9:D9)</f>
        <v>782</v>
      </c>
      <c r="D9" s="279">
        <f>+SUM('FY 09-10'!E9:G9)</f>
        <v>-11651</v>
      </c>
      <c r="E9" s="280">
        <f>+'FY 09-10'!H9</f>
        <v>42961</v>
      </c>
      <c r="F9" s="279">
        <f>+SUM('FY 09-10'!I9:J9)</f>
        <v>11103</v>
      </c>
      <c r="G9" s="280">
        <f>+'FY 09-10'!K9</f>
        <v>5605</v>
      </c>
      <c r="H9" s="280">
        <f>+'FY 09-10'!L9</f>
        <v>-15280</v>
      </c>
      <c r="I9" s="279">
        <f>+'FY 09-10'!M9</f>
        <v>3185</v>
      </c>
      <c r="J9" s="281">
        <f t="shared" si="0"/>
        <v>36705</v>
      </c>
      <c r="K9" s="277"/>
      <c r="L9" s="279">
        <f t="shared" si="1"/>
        <v>36705</v>
      </c>
    </row>
    <row r="10" spans="1:12" ht="13.5">
      <c r="A10" s="278" t="s">
        <v>17</v>
      </c>
      <c r="C10" s="279">
        <f>+SUM('FY 09-10'!C10:D10)</f>
        <v>29660</v>
      </c>
      <c r="D10" s="279">
        <f>+SUM('FY 09-10'!E10:G10)</f>
        <v>-31757</v>
      </c>
      <c r="E10" s="280">
        <f>+'FY 09-10'!H10</f>
        <v>-695751</v>
      </c>
      <c r="F10" s="279">
        <f>+SUM('FY 09-10'!I10:J10)</f>
        <v>74264</v>
      </c>
      <c r="G10" s="280">
        <f>+'FY 09-10'!K10</f>
        <v>179014</v>
      </c>
      <c r="H10" s="280">
        <f>+'FY 09-10'!L10</f>
        <v>171260</v>
      </c>
      <c r="I10" s="279">
        <f>+'FY 09-10'!M10</f>
        <v>-24210</v>
      </c>
      <c r="J10" s="281">
        <f t="shared" si="0"/>
        <v>-297520</v>
      </c>
      <c r="K10" s="277"/>
      <c r="L10" s="279">
        <f t="shared" si="1"/>
        <v>0</v>
      </c>
    </row>
    <row r="11" spans="1:12" ht="13.5">
      <c r="A11" s="278" t="s">
        <v>18</v>
      </c>
      <c r="C11" s="279">
        <f>+SUM('FY 09-10'!C11:D11)</f>
        <v>-7195</v>
      </c>
      <c r="D11" s="279">
        <f>+SUM('FY 09-10'!E11:G11)</f>
        <v>-980</v>
      </c>
      <c r="E11" s="280">
        <f>+'FY 09-10'!H11</f>
        <v>45888</v>
      </c>
      <c r="F11" s="279">
        <f>+SUM('FY 09-10'!I11:J11)</f>
        <v>24616</v>
      </c>
      <c r="G11" s="280">
        <f>+'FY 09-10'!K11</f>
        <v>18567</v>
      </c>
      <c r="H11" s="280">
        <f>+'FY 09-10'!L11</f>
        <v>69183</v>
      </c>
      <c r="I11" s="279">
        <f>+'FY 09-10'!M11</f>
        <v>-9554</v>
      </c>
      <c r="J11" s="281">
        <f t="shared" si="0"/>
        <v>140525</v>
      </c>
      <c r="K11" s="277"/>
      <c r="L11" s="279">
        <f t="shared" si="1"/>
        <v>140525</v>
      </c>
    </row>
    <row r="12" spans="1:12" ht="13.5">
      <c r="A12" s="278" t="s">
        <v>19</v>
      </c>
      <c r="C12" s="279">
        <f>+SUM('FY 09-10'!C12:D12)</f>
        <v>-3942</v>
      </c>
      <c r="D12" s="279">
        <f>+SUM('FY 09-10'!E12:G12)</f>
        <v>-8233</v>
      </c>
      <c r="E12" s="280">
        <f>+'FY 09-10'!H12</f>
        <v>92645</v>
      </c>
      <c r="F12" s="279">
        <f>+SUM('FY 09-10'!I12:J12)</f>
        <v>-13335</v>
      </c>
      <c r="G12" s="280">
        <f>+'FY 09-10'!K12</f>
        <v>-757</v>
      </c>
      <c r="H12" s="280">
        <f>+'FY 09-10'!L12</f>
        <v>-36453</v>
      </c>
      <c r="I12" s="279">
        <f>+'FY 09-10'!M12</f>
        <v>-4311</v>
      </c>
      <c r="J12" s="281">
        <f t="shared" si="0"/>
        <v>25614</v>
      </c>
      <c r="K12" s="277"/>
      <c r="L12" s="279">
        <f t="shared" si="1"/>
        <v>25614</v>
      </c>
    </row>
    <row r="13" spans="1:12" ht="13.5">
      <c r="A13" s="278" t="s">
        <v>20</v>
      </c>
      <c r="C13" s="279">
        <f>+SUM('FY 09-10'!C13:D13)</f>
        <v>-101297</v>
      </c>
      <c r="D13" s="279">
        <f>+SUM('FY 09-10'!E13:G13)</f>
        <v>-500341</v>
      </c>
      <c r="E13" s="280">
        <f>+'FY 09-10'!H13</f>
        <v>-2372270</v>
      </c>
      <c r="F13" s="279">
        <f>+SUM('FY 09-10'!I13:J13)</f>
        <v>832955</v>
      </c>
      <c r="G13" s="280">
        <f>+'FY 09-10'!K13</f>
        <v>146786</v>
      </c>
      <c r="H13" s="280">
        <f>+'FY 09-10'!L13</f>
        <v>2119082</v>
      </c>
      <c r="I13" s="279">
        <f>+'FY 09-10'!M13</f>
        <v>-117376</v>
      </c>
      <c r="J13" s="281">
        <f t="shared" si="0"/>
        <v>7539</v>
      </c>
      <c r="K13" s="277"/>
      <c r="L13" s="279">
        <f t="shared" si="1"/>
        <v>7539</v>
      </c>
    </row>
    <row r="14" spans="1:12" ht="13.5">
      <c r="A14" s="278" t="s">
        <v>21</v>
      </c>
      <c r="C14" s="279">
        <f>+SUM('FY 09-10'!C14:D14)</f>
        <v>-2622</v>
      </c>
      <c r="D14" s="279">
        <f>+SUM('FY 09-10'!E14:G14)</f>
        <v>-23346</v>
      </c>
      <c r="E14" s="280">
        <f>+'FY 09-10'!H14</f>
        <v>-73975</v>
      </c>
      <c r="F14" s="279">
        <f>+SUM('FY 09-10'!I14:J14)</f>
        <v>31044</v>
      </c>
      <c r="G14" s="280">
        <f>+'FY 09-10'!K14</f>
        <v>63878</v>
      </c>
      <c r="H14" s="280">
        <f>+'FY 09-10'!L14</f>
        <v>60135</v>
      </c>
      <c r="I14" s="279">
        <f>+'FY 09-10'!M14</f>
        <v>13602</v>
      </c>
      <c r="J14" s="281">
        <f t="shared" si="0"/>
        <v>68716</v>
      </c>
      <c r="K14" s="277"/>
      <c r="L14" s="279">
        <f t="shared" si="1"/>
        <v>68716</v>
      </c>
    </row>
    <row r="15" spans="1:12" ht="13.5">
      <c r="A15" s="278" t="s">
        <v>22</v>
      </c>
      <c r="C15" s="279">
        <f>+SUM('FY 09-10'!C15:D15)</f>
        <v>-14088</v>
      </c>
      <c r="D15" s="279">
        <f>+SUM('FY 09-10'!E15:G15)</f>
        <v>-66079</v>
      </c>
      <c r="E15" s="280">
        <f>+'FY 09-10'!H15</f>
        <v>209059</v>
      </c>
      <c r="F15" s="279">
        <f>+SUM('FY 09-10'!I15:J15)</f>
        <v>-6443</v>
      </c>
      <c r="G15" s="280">
        <f>+'FY 09-10'!K15</f>
        <v>47074</v>
      </c>
      <c r="H15" s="280">
        <f>+'FY 09-10'!L15</f>
        <v>198650</v>
      </c>
      <c r="I15" s="279">
        <f>+'FY 09-10'!M15</f>
        <v>-31932</v>
      </c>
      <c r="J15" s="281">
        <f t="shared" si="0"/>
        <v>336241</v>
      </c>
      <c r="K15" s="277"/>
      <c r="L15" s="279">
        <f t="shared" si="1"/>
        <v>336241</v>
      </c>
    </row>
    <row r="16" spans="1:12" ht="13.5">
      <c r="A16" s="278" t="s">
        <v>23</v>
      </c>
      <c r="C16" s="279">
        <f>+SUM('FY 09-10'!C16:D16)</f>
        <v>-331315</v>
      </c>
      <c r="D16" s="279">
        <f>+SUM('FY 09-10'!E16:G16)</f>
        <v>-115136</v>
      </c>
      <c r="E16" s="280">
        <f>+'FY 09-10'!H16</f>
        <v>516551</v>
      </c>
      <c r="F16" s="279">
        <f>+SUM('FY 09-10'!I16:J16)</f>
        <v>158096</v>
      </c>
      <c r="G16" s="280">
        <f>+'FY 09-10'!K16</f>
        <v>122088</v>
      </c>
      <c r="H16" s="280">
        <f>+'FY 09-10'!L16</f>
        <v>1516765</v>
      </c>
      <c r="I16" s="279">
        <f>+'FY 09-10'!M16</f>
        <v>-84723</v>
      </c>
      <c r="J16" s="281">
        <f t="shared" si="0"/>
        <v>1782326</v>
      </c>
      <c r="K16" s="277"/>
      <c r="L16" s="279">
        <f t="shared" si="1"/>
        <v>1782326</v>
      </c>
    </row>
    <row r="17" spans="1:12" ht="13.5">
      <c r="A17" s="278" t="s">
        <v>24</v>
      </c>
      <c r="C17" s="279">
        <f>+SUM('FY 09-10'!C17:D17)</f>
        <v>236</v>
      </c>
      <c r="D17" s="279">
        <f>+SUM('FY 09-10'!E17:G17)</f>
        <v>22394</v>
      </c>
      <c r="E17" s="280">
        <f>+'FY 09-10'!H17</f>
        <v>34046</v>
      </c>
      <c r="F17" s="279">
        <f>+SUM('FY 09-10'!I17:J17)</f>
        <v>42063</v>
      </c>
      <c r="G17" s="280">
        <f>+'FY 09-10'!K17</f>
        <v>26687</v>
      </c>
      <c r="H17" s="280">
        <f>+'FY 09-10'!L17</f>
        <v>41895</v>
      </c>
      <c r="I17" s="279">
        <f>+'FY 09-10'!M17</f>
        <v>16456</v>
      </c>
      <c r="J17" s="281">
        <f t="shared" si="0"/>
        <v>183777</v>
      </c>
      <c r="K17" s="277"/>
      <c r="L17" s="279">
        <f t="shared" si="1"/>
        <v>183777</v>
      </c>
    </row>
    <row r="18" spans="1:12" ht="13.5">
      <c r="A18" s="278" t="s">
        <v>25</v>
      </c>
      <c r="C18" s="279">
        <f>+SUM('FY 09-10'!C18:D18)</f>
        <v>19527</v>
      </c>
      <c r="D18" s="279">
        <f>+SUM('FY 09-10'!E18:G18)</f>
        <v>-84498</v>
      </c>
      <c r="E18" s="280">
        <f>+'FY 09-10'!H18</f>
        <v>-46042</v>
      </c>
      <c r="F18" s="279">
        <f>+SUM('FY 09-10'!I18:J18)</f>
        <v>102124</v>
      </c>
      <c r="G18" s="280">
        <f>+'FY 09-10'!K18</f>
        <v>122304</v>
      </c>
      <c r="H18" s="280">
        <f>+'FY 09-10'!L18</f>
        <v>128417</v>
      </c>
      <c r="I18" s="279">
        <f>+'FY 09-10'!M18</f>
        <v>13601</v>
      </c>
      <c r="J18" s="281">
        <f t="shared" si="0"/>
        <v>255433</v>
      </c>
      <c r="K18" s="277"/>
      <c r="L18" s="279">
        <f t="shared" si="1"/>
        <v>255433</v>
      </c>
    </row>
    <row r="19" spans="1:12" ht="13.5">
      <c r="A19" s="278" t="s">
        <v>26</v>
      </c>
      <c r="C19" s="279">
        <f>+SUM('FY 09-10'!C19:D19)</f>
        <v>-50545</v>
      </c>
      <c r="D19" s="279">
        <f>+SUM('FY 09-10'!E19:G19)</f>
        <v>2906</v>
      </c>
      <c r="E19" s="280">
        <f>+'FY 09-10'!H19</f>
        <v>619821</v>
      </c>
      <c r="F19" s="279">
        <f>+SUM('FY 09-10'!I19:J19)</f>
        <v>96298</v>
      </c>
      <c r="G19" s="280">
        <f>+'FY 09-10'!K19</f>
        <v>15958</v>
      </c>
      <c r="H19" s="280">
        <f>+'FY 09-10'!L19</f>
        <v>1051949</v>
      </c>
      <c r="I19" s="279">
        <f>+'FY 09-10'!M19</f>
        <v>-25634</v>
      </c>
      <c r="J19" s="281">
        <f t="shared" si="0"/>
        <v>1710753</v>
      </c>
      <c r="K19" s="277"/>
      <c r="L19" s="279">
        <f t="shared" si="1"/>
        <v>1710753</v>
      </c>
    </row>
    <row r="20" spans="1:12" ht="13.5">
      <c r="A20" s="278" t="s">
        <v>27</v>
      </c>
      <c r="C20" s="279">
        <f>+SUM('FY 09-10'!C20:D20)</f>
        <v>1626</v>
      </c>
      <c r="D20" s="279">
        <f>+SUM('FY 09-10'!E20:G20)</f>
        <v>-16593</v>
      </c>
      <c r="E20" s="280">
        <f>+'FY 09-10'!H20</f>
        <v>7983</v>
      </c>
      <c r="F20" s="279">
        <f>+SUM('FY 09-10'!I20:J20)</f>
        <v>-4051</v>
      </c>
      <c r="G20" s="280">
        <f>+'FY 09-10'!K20</f>
        <v>-2301</v>
      </c>
      <c r="H20" s="280">
        <f>+'FY 09-10'!L20</f>
        <v>-23408</v>
      </c>
      <c r="I20" s="279">
        <f>+'FY 09-10'!M20</f>
        <v>-12967</v>
      </c>
      <c r="J20" s="281">
        <f t="shared" si="0"/>
        <v>-49711</v>
      </c>
      <c r="K20" s="277"/>
      <c r="L20" s="279">
        <f t="shared" si="1"/>
        <v>0</v>
      </c>
    </row>
    <row r="21" spans="1:12" ht="13.5">
      <c r="A21" s="278" t="s">
        <v>28</v>
      </c>
      <c r="C21" s="279">
        <f>+SUM('FY 09-10'!C21:D21)</f>
        <v>-229544</v>
      </c>
      <c r="D21" s="279">
        <f>+SUM('FY 09-10'!E21:G21)</f>
        <v>-131581</v>
      </c>
      <c r="E21" s="280">
        <f>+'FY 09-10'!H21</f>
        <v>-807168</v>
      </c>
      <c r="F21" s="279">
        <f>+SUM('FY 09-10'!I21:J21)</f>
        <v>373241</v>
      </c>
      <c r="G21" s="280">
        <f>+'FY 09-10'!K21</f>
        <v>375623</v>
      </c>
      <c r="H21" s="280">
        <f>+'FY 09-10'!L21</f>
        <v>54422</v>
      </c>
      <c r="I21" s="279">
        <f>+'FY 09-10'!M21</f>
        <v>9613</v>
      </c>
      <c r="J21" s="281">
        <f t="shared" si="0"/>
        <v>-355394</v>
      </c>
      <c r="K21" s="277"/>
      <c r="L21" s="279">
        <f t="shared" si="1"/>
        <v>0</v>
      </c>
    </row>
    <row r="22" spans="1:12" ht="13.5">
      <c r="A22" s="278" t="s">
        <v>29</v>
      </c>
      <c r="C22" s="279">
        <f>+SUM('FY 09-10'!C22:D22)</f>
        <v>-1132</v>
      </c>
      <c r="D22" s="279">
        <f>+SUM('FY 09-10'!E22:G22)</f>
        <v>-21944</v>
      </c>
      <c r="E22" s="280">
        <f>+'FY 09-10'!H22</f>
        <v>-43106</v>
      </c>
      <c r="F22" s="279">
        <f>+SUM('FY 09-10'!I22:J22)</f>
        <v>316894</v>
      </c>
      <c r="G22" s="280">
        <f>+'FY 09-10'!K22</f>
        <v>20180</v>
      </c>
      <c r="H22" s="280">
        <f>+'FY 09-10'!L22</f>
        <v>291891</v>
      </c>
      <c r="I22" s="279">
        <f>+'FY 09-10'!M22</f>
        <v>-6860</v>
      </c>
      <c r="J22" s="281">
        <f t="shared" si="0"/>
        <v>555923</v>
      </c>
      <c r="K22" s="277"/>
      <c r="L22" s="279">
        <f t="shared" si="1"/>
        <v>555923</v>
      </c>
    </row>
    <row r="23" spans="1:12" ht="13.5">
      <c r="A23" s="278" t="s">
        <v>30</v>
      </c>
      <c r="C23" s="279">
        <f>+SUM('FY 09-10'!C23:D23)</f>
        <v>-12319</v>
      </c>
      <c r="D23" s="279">
        <f>+SUM('FY 09-10'!E23:G23)</f>
        <v>26688</v>
      </c>
      <c r="E23" s="280">
        <f>+'FY 09-10'!H23</f>
        <v>67929</v>
      </c>
      <c r="F23" s="279">
        <f>+SUM('FY 09-10'!I23:J23)</f>
        <v>-6829</v>
      </c>
      <c r="G23" s="280">
        <f>+'FY 09-10'!K23</f>
        <v>37645</v>
      </c>
      <c r="H23" s="280">
        <f>+'FY 09-10'!L23</f>
        <v>625451</v>
      </c>
      <c r="I23" s="279">
        <f>+'FY 09-10'!M23</f>
        <v>29535</v>
      </c>
      <c r="J23" s="281">
        <f t="shared" si="0"/>
        <v>768100</v>
      </c>
      <c r="K23" s="277"/>
      <c r="L23" s="279">
        <f t="shared" si="1"/>
        <v>768100</v>
      </c>
    </row>
    <row r="24" spans="1:12" ht="13.5">
      <c r="A24" s="278" t="s">
        <v>31</v>
      </c>
      <c r="C24" s="279">
        <f>+SUM('FY 09-10'!C24:D24)</f>
        <v>2844</v>
      </c>
      <c r="D24" s="279">
        <f>+SUM('FY 09-10'!E24:G24)</f>
        <v>-17193</v>
      </c>
      <c r="E24" s="280">
        <f>+'FY 09-10'!H24</f>
        <v>-7791</v>
      </c>
      <c r="F24" s="279">
        <f>+SUM('FY 09-10'!I24:J24)</f>
        <v>-17993</v>
      </c>
      <c r="G24" s="280">
        <f>+'FY 09-10'!K24</f>
        <v>28692</v>
      </c>
      <c r="H24" s="280">
        <f>+'FY 09-10'!L24</f>
        <v>-44130</v>
      </c>
      <c r="I24" s="279">
        <f>+'FY 09-10'!M24</f>
        <v>3861</v>
      </c>
      <c r="J24" s="281">
        <f t="shared" si="0"/>
        <v>-51710</v>
      </c>
      <c r="K24" s="277"/>
      <c r="L24" s="279">
        <f t="shared" si="1"/>
        <v>0</v>
      </c>
    </row>
    <row r="25" spans="1:12" ht="13.5">
      <c r="A25" s="278" t="s">
        <v>32</v>
      </c>
      <c r="C25" s="279">
        <f>+SUM('FY 09-10'!C25:D25)</f>
        <v>-2543633</v>
      </c>
      <c r="D25" s="279">
        <f>+SUM('FY 09-10'!E25:G25)</f>
        <v>2447625</v>
      </c>
      <c r="E25" s="280">
        <f>+'FY 09-10'!H25</f>
        <v>-22176861</v>
      </c>
      <c r="F25" s="279">
        <f>+SUM('FY 09-10'!I25:J25)</f>
        <v>-4626991</v>
      </c>
      <c r="G25" s="280">
        <f>+'FY 09-10'!K25</f>
        <v>2033385</v>
      </c>
      <c r="H25" s="280">
        <f>+'FY 09-10'!L25</f>
        <v>18359666</v>
      </c>
      <c r="I25" s="279">
        <f>+'FY 09-10'!M25</f>
        <v>1900757</v>
      </c>
      <c r="J25" s="281">
        <f t="shared" si="0"/>
        <v>-4606052</v>
      </c>
      <c r="K25" s="277"/>
      <c r="L25" s="279">
        <f t="shared" si="1"/>
        <v>0</v>
      </c>
    </row>
    <row r="26" spans="1:12" ht="13.5">
      <c r="A26" s="278" t="s">
        <v>33</v>
      </c>
      <c r="C26" s="279">
        <f>+SUM('FY 09-10'!C26:D26)</f>
        <v>-34054</v>
      </c>
      <c r="D26" s="279">
        <f>+SUM('FY 09-10'!E26:G26)</f>
        <v>-1173</v>
      </c>
      <c r="E26" s="280">
        <f>+'FY 09-10'!H26</f>
        <v>-376606</v>
      </c>
      <c r="F26" s="279">
        <f>+SUM('FY 09-10'!I26:J26)</f>
        <v>59943</v>
      </c>
      <c r="G26" s="280">
        <f>+'FY 09-10'!K26</f>
        <v>42994</v>
      </c>
      <c r="H26" s="280">
        <f>+'FY 09-10'!L26</f>
        <v>504144</v>
      </c>
      <c r="I26" s="279">
        <f>+'FY 09-10'!M26</f>
        <v>-5916</v>
      </c>
      <c r="J26" s="281">
        <f t="shared" si="0"/>
        <v>189332</v>
      </c>
      <c r="K26" s="277"/>
      <c r="L26" s="279">
        <f t="shared" si="1"/>
        <v>189332</v>
      </c>
    </row>
    <row r="27" spans="1:12" ht="13.5">
      <c r="A27" s="278" t="s">
        <v>34</v>
      </c>
      <c r="C27" s="279">
        <f>+SUM('FY 09-10'!C27:D27)</f>
        <v>-26903</v>
      </c>
      <c r="D27" s="279">
        <f>+SUM('FY 09-10'!E27:G27)</f>
        <v>30245</v>
      </c>
      <c r="E27" s="280">
        <f>+'FY 09-10'!H27</f>
        <v>147217</v>
      </c>
      <c r="F27" s="279">
        <f>+SUM('FY 09-10'!I27:J27)</f>
        <v>14755</v>
      </c>
      <c r="G27" s="280">
        <f>+'FY 09-10'!K27</f>
        <v>-21639</v>
      </c>
      <c r="H27" s="280">
        <f>+'FY 09-10'!L27</f>
        <v>471688</v>
      </c>
      <c r="I27" s="279">
        <f>+'FY 09-10'!M27</f>
        <v>21284</v>
      </c>
      <c r="J27" s="281">
        <f t="shared" si="0"/>
        <v>636647</v>
      </c>
      <c r="K27" s="277"/>
      <c r="L27" s="279">
        <f t="shared" si="1"/>
        <v>636647</v>
      </c>
    </row>
    <row r="28" spans="1:12" ht="13.5">
      <c r="A28" s="278" t="s">
        <v>35</v>
      </c>
      <c r="C28" s="279">
        <f>+SUM('FY 09-10'!C28:D28)</f>
        <v>-2596</v>
      </c>
      <c r="D28" s="279">
        <f>+SUM('FY 09-10'!E28:G28)</f>
        <v>-16636</v>
      </c>
      <c r="E28" s="280">
        <f>+'FY 09-10'!H28</f>
        <v>-145565</v>
      </c>
      <c r="F28" s="279">
        <f>+SUM('FY 09-10'!I28:J28)</f>
        <v>26387</v>
      </c>
      <c r="G28" s="280">
        <f>+'FY 09-10'!K28</f>
        <v>-4844</v>
      </c>
      <c r="H28" s="280">
        <f>+'FY 09-10'!L28</f>
        <v>-26494</v>
      </c>
      <c r="I28" s="279">
        <f>+'FY 09-10'!M28</f>
        <v>1074</v>
      </c>
      <c r="J28" s="281">
        <f t="shared" si="0"/>
        <v>-168674</v>
      </c>
      <c r="K28" s="277"/>
      <c r="L28" s="279">
        <f t="shared" si="1"/>
        <v>0</v>
      </c>
    </row>
    <row r="29" spans="1:12" ht="13.5">
      <c r="A29" s="278" t="s">
        <v>36</v>
      </c>
      <c r="C29" s="279">
        <f>+SUM('FY 09-10'!C29:D29)</f>
        <v>-5119</v>
      </c>
      <c r="D29" s="279">
        <f>+SUM('FY 09-10'!E29:G29)</f>
        <v>13548</v>
      </c>
      <c r="E29" s="280">
        <f>+'FY 09-10'!H29</f>
        <v>82723</v>
      </c>
      <c r="F29" s="279">
        <f>+SUM('FY 09-10'!I29:J29)</f>
        <v>69872</v>
      </c>
      <c r="G29" s="280">
        <f>+'FY 09-10'!K29</f>
        <v>2488</v>
      </c>
      <c r="H29" s="280">
        <f>+'FY 09-10'!L29</f>
        <v>218974</v>
      </c>
      <c r="I29" s="279">
        <f>+'FY 09-10'!M29</f>
        <v>2360</v>
      </c>
      <c r="J29" s="281">
        <f t="shared" si="0"/>
        <v>384846</v>
      </c>
      <c r="K29" s="277"/>
      <c r="L29" s="279">
        <f t="shared" si="1"/>
        <v>384846</v>
      </c>
    </row>
    <row r="30" spans="1:12" ht="13.5">
      <c r="A30" s="278" t="s">
        <v>37</v>
      </c>
      <c r="C30" s="279">
        <f>+SUM('FY 09-10'!C30:D30)</f>
        <v>-43785</v>
      </c>
      <c r="D30" s="279">
        <f>+SUM('FY 09-10'!E30:G30)</f>
        <v>-45866</v>
      </c>
      <c r="E30" s="280">
        <f>+'FY 09-10'!H30</f>
        <v>531763</v>
      </c>
      <c r="F30" s="279">
        <f>+SUM('FY 09-10'!I30:J30)</f>
        <v>71321</v>
      </c>
      <c r="G30" s="280">
        <f>+'FY 09-10'!K30</f>
        <v>-8281</v>
      </c>
      <c r="H30" s="280">
        <f>+'FY 09-10'!L30</f>
        <v>387098</v>
      </c>
      <c r="I30" s="279">
        <f>+'FY 09-10'!M30</f>
        <v>17801</v>
      </c>
      <c r="J30" s="281">
        <f t="shared" si="0"/>
        <v>910051</v>
      </c>
      <c r="K30" s="277"/>
      <c r="L30" s="279">
        <f t="shared" si="1"/>
        <v>910051</v>
      </c>
    </row>
    <row r="31" spans="1:12" ht="13.5">
      <c r="A31" s="278" t="s">
        <v>38</v>
      </c>
      <c r="C31" s="279">
        <f>+SUM('FY 09-10'!C31:D31)</f>
        <v>-214</v>
      </c>
      <c r="D31" s="279">
        <f>+SUM('FY 09-10'!E31:G31)</f>
        <v>-4582</v>
      </c>
      <c r="E31" s="280">
        <f>+'FY 09-10'!H31</f>
        <v>130879</v>
      </c>
      <c r="F31" s="279">
        <f>+SUM('FY 09-10'!I31:J31)</f>
        <v>18214</v>
      </c>
      <c r="G31" s="280">
        <f>+'FY 09-10'!K31</f>
        <v>-892</v>
      </c>
      <c r="H31" s="280">
        <f>+'FY 09-10'!L31</f>
        <v>14128</v>
      </c>
      <c r="I31" s="279">
        <f>+'FY 09-10'!M31</f>
        <v>-3570</v>
      </c>
      <c r="J31" s="281">
        <f t="shared" si="0"/>
        <v>153963</v>
      </c>
      <c r="K31" s="277"/>
      <c r="L31" s="279">
        <f t="shared" si="1"/>
        <v>153963</v>
      </c>
    </row>
    <row r="32" spans="1:12" ht="13.5">
      <c r="A32" s="278" t="s">
        <v>39</v>
      </c>
      <c r="C32" s="279">
        <f>+SUM('FY 09-10'!C32:D32)</f>
        <v>549</v>
      </c>
      <c r="D32" s="279">
        <f>+SUM('FY 09-10'!E32:G32)</f>
        <v>-14481</v>
      </c>
      <c r="E32" s="280">
        <f>+'FY 09-10'!H32</f>
        <v>93215</v>
      </c>
      <c r="F32" s="279">
        <f>+SUM('FY 09-10'!I32:J32)</f>
        <v>20415</v>
      </c>
      <c r="G32" s="280">
        <f>+'FY 09-10'!K32</f>
        <v>265</v>
      </c>
      <c r="H32" s="280">
        <f>+'FY 09-10'!L32</f>
        <v>1727</v>
      </c>
      <c r="I32" s="279">
        <f>+'FY 09-10'!M32</f>
        <v>4398</v>
      </c>
      <c r="J32" s="281">
        <f t="shared" si="0"/>
        <v>106088</v>
      </c>
      <c r="K32" s="277"/>
      <c r="L32" s="279">
        <f t="shared" si="1"/>
        <v>106088</v>
      </c>
    </row>
    <row r="33" spans="1:12" ht="13.5">
      <c r="A33" s="278" t="s">
        <v>40</v>
      </c>
      <c r="C33" s="279">
        <f>+SUM('FY 09-10'!C33:D33)</f>
        <v>-63927</v>
      </c>
      <c r="D33" s="279">
        <f>+SUM('FY 09-10'!E33:G33)</f>
        <v>-219353</v>
      </c>
      <c r="E33" s="280">
        <f>+'FY 09-10'!H33</f>
        <v>340400</v>
      </c>
      <c r="F33" s="279">
        <f>+SUM('FY 09-10'!I33:J33)</f>
        <v>44080</v>
      </c>
      <c r="G33" s="280">
        <f>+'FY 09-10'!K33</f>
        <v>97527</v>
      </c>
      <c r="H33" s="280">
        <f>+'FY 09-10'!L33</f>
        <v>494722</v>
      </c>
      <c r="I33" s="279">
        <f>+'FY 09-10'!M33</f>
        <v>-10249</v>
      </c>
      <c r="J33" s="281">
        <f t="shared" si="0"/>
        <v>683200</v>
      </c>
      <c r="K33" s="277"/>
      <c r="L33" s="279">
        <f t="shared" si="1"/>
        <v>683200</v>
      </c>
    </row>
    <row r="34" spans="1:12" ht="13.5">
      <c r="A34" s="278" t="s">
        <v>41</v>
      </c>
      <c r="C34" s="279">
        <f>+SUM('FY 09-10'!C34:D34)</f>
        <v>-3782</v>
      </c>
      <c r="D34" s="279">
        <f>+SUM('FY 09-10'!E34:G34)</f>
        <v>-7822</v>
      </c>
      <c r="E34" s="280">
        <f>+'FY 09-10'!H34</f>
        <v>-104846</v>
      </c>
      <c r="F34" s="279">
        <f>+SUM('FY 09-10'!I34:J34)</f>
        <v>153992</v>
      </c>
      <c r="G34" s="280">
        <f>+'FY 09-10'!K34</f>
        <v>-3184</v>
      </c>
      <c r="H34" s="280">
        <f>+'FY 09-10'!L34</f>
        <v>336458</v>
      </c>
      <c r="I34" s="279">
        <f>+'FY 09-10'!M34</f>
        <v>933</v>
      </c>
      <c r="J34" s="281">
        <f t="shared" si="0"/>
        <v>371749</v>
      </c>
      <c r="K34" s="277"/>
      <c r="L34" s="279">
        <f t="shared" si="1"/>
        <v>371749</v>
      </c>
    </row>
    <row r="35" spans="1:12" ht="13.5">
      <c r="A35" s="278" t="s">
        <v>42</v>
      </c>
      <c r="C35" s="279">
        <f>+SUM('FY 09-10'!C35:D35)</f>
        <v>-11552</v>
      </c>
      <c r="D35" s="279">
        <f>+SUM('FY 09-10'!E35:G35)</f>
        <v>-50292</v>
      </c>
      <c r="E35" s="280">
        <f>+'FY 09-10'!H35</f>
        <v>-23921</v>
      </c>
      <c r="F35" s="279">
        <f>+SUM('FY 09-10'!I35:J35)</f>
        <v>-11041</v>
      </c>
      <c r="G35" s="280">
        <f>+'FY 09-10'!K35</f>
        <v>5549</v>
      </c>
      <c r="H35" s="280">
        <f>+'FY 09-10'!L35</f>
        <v>28320</v>
      </c>
      <c r="I35" s="279">
        <f>+'FY 09-10'!M35</f>
        <v>-20633</v>
      </c>
      <c r="J35" s="281">
        <f t="shared" si="0"/>
        <v>-83570</v>
      </c>
      <c r="K35" s="277"/>
      <c r="L35" s="279">
        <f t="shared" si="1"/>
        <v>0</v>
      </c>
    </row>
    <row r="36" spans="1:12" ht="13.5">
      <c r="A36" s="278" t="s">
        <v>43</v>
      </c>
      <c r="C36" s="279">
        <f>+SUM('FY 09-10'!C36:D36)</f>
        <v>-316838</v>
      </c>
      <c r="D36" s="279">
        <f>+SUM('FY 09-10'!E36:G36)</f>
        <v>-274933</v>
      </c>
      <c r="E36" s="280">
        <f>+'FY 09-10'!H36</f>
        <v>1579601</v>
      </c>
      <c r="F36" s="279">
        <f>+SUM('FY 09-10'!I36:J36)</f>
        <v>2631583</v>
      </c>
      <c r="G36" s="280">
        <f>+'FY 09-10'!K36</f>
        <v>-34044</v>
      </c>
      <c r="H36" s="280">
        <f>+'FY 09-10'!L36</f>
        <v>3843100</v>
      </c>
      <c r="I36" s="279">
        <f>+'FY 09-10'!M36</f>
        <v>-90247</v>
      </c>
      <c r="J36" s="281">
        <f t="shared" si="0"/>
        <v>7338222</v>
      </c>
      <c r="K36" s="277"/>
      <c r="L36" s="279">
        <f t="shared" si="1"/>
        <v>7338222</v>
      </c>
    </row>
    <row r="37" spans="1:12" ht="13.5">
      <c r="A37" s="278" t="s">
        <v>44</v>
      </c>
      <c r="C37" s="279">
        <f>+SUM('FY 09-10'!C37:D37)</f>
        <v>-18991</v>
      </c>
      <c r="D37" s="279">
        <f>+SUM('FY 09-10'!E37:G37)</f>
        <v>-33287</v>
      </c>
      <c r="E37" s="280">
        <f>+'FY 09-10'!H37</f>
        <v>180860</v>
      </c>
      <c r="F37" s="279">
        <f>+SUM('FY 09-10'!I37:J37)</f>
        <v>213911</v>
      </c>
      <c r="G37" s="280">
        <f>+'FY 09-10'!K37</f>
        <v>72029</v>
      </c>
      <c r="H37" s="280">
        <f>+'FY 09-10'!L37</f>
        <v>448055</v>
      </c>
      <c r="I37" s="279">
        <f>+'FY 09-10'!M37</f>
        <v>-16399</v>
      </c>
      <c r="J37" s="281">
        <f t="shared" si="0"/>
        <v>846178</v>
      </c>
      <c r="K37" s="277"/>
      <c r="L37" s="279">
        <f t="shared" si="1"/>
        <v>846178</v>
      </c>
    </row>
    <row r="38" spans="1:12" ht="13.5">
      <c r="A38" s="278" t="s">
        <v>45</v>
      </c>
      <c r="C38" s="279">
        <f>+SUM('FY 09-10'!C38:D38)</f>
        <v>-104</v>
      </c>
      <c r="D38" s="279">
        <f>+SUM('FY 09-10'!E38:G38)</f>
        <v>-6589</v>
      </c>
      <c r="E38" s="280">
        <f>+'FY 09-10'!H38</f>
        <v>-138516</v>
      </c>
      <c r="F38" s="279">
        <f>+SUM('FY 09-10'!I38:J38)</f>
        <v>-11321</v>
      </c>
      <c r="G38" s="280">
        <f>+'FY 09-10'!K38</f>
        <v>8125</v>
      </c>
      <c r="H38" s="280">
        <f>+'FY 09-10'!L38</f>
        <v>64593</v>
      </c>
      <c r="I38" s="279">
        <f>+'FY 09-10'!M38</f>
        <v>-4851</v>
      </c>
      <c r="J38" s="281">
        <f t="shared" si="0"/>
        <v>-88663</v>
      </c>
      <c r="K38" s="277"/>
      <c r="L38" s="279">
        <f t="shared" si="1"/>
        <v>0</v>
      </c>
    </row>
    <row r="39" spans="1:12" ht="13.5">
      <c r="A39" s="278" t="s">
        <v>46</v>
      </c>
      <c r="C39" s="279">
        <f>+SUM('FY 09-10'!C39:D39)</f>
        <v>-538998</v>
      </c>
      <c r="D39" s="279">
        <f>+SUM('FY 09-10'!E39:G39)</f>
        <v>35370</v>
      </c>
      <c r="E39" s="280">
        <f>+'FY 09-10'!H39</f>
        <v>-8895215</v>
      </c>
      <c r="F39" s="279">
        <f>+SUM('FY 09-10'!I39:J39)</f>
        <v>206342</v>
      </c>
      <c r="G39" s="280">
        <f>+'FY 09-10'!K39</f>
        <v>715188</v>
      </c>
      <c r="H39" s="280">
        <f>+'FY 09-10'!L39</f>
        <v>4456124</v>
      </c>
      <c r="I39" s="279">
        <f>+'FY 09-10'!M39</f>
        <v>215122</v>
      </c>
      <c r="J39" s="281">
        <f t="shared" si="0"/>
        <v>-3806067</v>
      </c>
      <c r="K39" s="277"/>
      <c r="L39" s="279">
        <f t="shared" si="1"/>
        <v>0</v>
      </c>
    </row>
    <row r="40" spans="1:12" ht="13.5">
      <c r="A40" s="278" t="s">
        <v>47</v>
      </c>
      <c r="C40" s="279">
        <f>+SUM('FY 09-10'!C40:D40)</f>
        <v>-225717</v>
      </c>
      <c r="D40" s="279">
        <f>+SUM('FY 09-10'!E40:G40)</f>
        <v>7620</v>
      </c>
      <c r="E40" s="280">
        <f>+'FY 09-10'!H40</f>
        <v>-959712</v>
      </c>
      <c r="F40" s="279">
        <f>+SUM('FY 09-10'!I40:J40)</f>
        <v>276201</v>
      </c>
      <c r="G40" s="280">
        <f>+'FY 09-10'!K40</f>
        <v>56133</v>
      </c>
      <c r="H40" s="280">
        <f>+'FY 09-10'!L40</f>
        <v>2995956</v>
      </c>
      <c r="I40" s="279">
        <f>+'FY 09-10'!M40</f>
        <v>-423383</v>
      </c>
      <c r="J40" s="281">
        <f t="shared" si="0"/>
        <v>1727098</v>
      </c>
      <c r="K40" s="277"/>
      <c r="L40" s="279">
        <f t="shared" si="1"/>
        <v>1727098</v>
      </c>
    </row>
    <row r="41" spans="1:12" ht="13.5">
      <c r="A41" s="278" t="s">
        <v>48</v>
      </c>
      <c r="C41" s="279">
        <f>+SUM('FY 09-10'!C41:D41)</f>
        <v>-5842</v>
      </c>
      <c r="D41" s="279">
        <f>+SUM('FY 09-10'!E41:G41)</f>
        <v>-11337</v>
      </c>
      <c r="E41" s="280">
        <f>+'FY 09-10'!H41</f>
        <v>63183</v>
      </c>
      <c r="F41" s="279">
        <f>+SUM('FY 09-10'!I41:J41)</f>
        <v>44579</v>
      </c>
      <c r="G41" s="280">
        <f>+'FY 09-10'!K41</f>
        <v>14815</v>
      </c>
      <c r="H41" s="280">
        <f>+'FY 09-10'!L41</f>
        <v>83096</v>
      </c>
      <c r="I41" s="279">
        <f>+'FY 09-10'!M41</f>
        <v>2427</v>
      </c>
      <c r="J41" s="281">
        <f t="shared" si="0"/>
        <v>190921</v>
      </c>
      <c r="K41" s="277"/>
      <c r="L41" s="279">
        <f t="shared" si="1"/>
        <v>190921</v>
      </c>
    </row>
    <row r="42" spans="1:12" ht="13.5">
      <c r="A42" s="278" t="s">
        <v>49</v>
      </c>
      <c r="C42" s="279">
        <f>+SUM('FY 09-10'!C42:D42)</f>
        <v>-658336</v>
      </c>
      <c r="D42" s="279">
        <f>+SUM('FY 09-10'!E42:G42)</f>
        <v>-270417</v>
      </c>
      <c r="E42" s="280">
        <f>+'FY 09-10'!H42</f>
        <v>-2911695</v>
      </c>
      <c r="F42" s="279">
        <f>+SUM('FY 09-10'!I42:J42)</f>
        <v>448163</v>
      </c>
      <c r="G42" s="280">
        <f>+'FY 09-10'!K42</f>
        <v>613041</v>
      </c>
      <c r="H42" s="280">
        <f>+'FY 09-10'!L42</f>
        <v>3577873</v>
      </c>
      <c r="I42" s="279">
        <f>+'FY 09-10'!M42</f>
        <v>54741</v>
      </c>
      <c r="J42" s="281">
        <f t="shared" si="0"/>
        <v>853370</v>
      </c>
      <c r="K42" s="277"/>
      <c r="L42" s="279">
        <f t="shared" si="1"/>
        <v>853370</v>
      </c>
    </row>
    <row r="43" spans="1:12" ht="13.5">
      <c r="A43" s="278" t="s">
        <v>50</v>
      </c>
      <c r="C43" s="279">
        <f>+SUM('FY 09-10'!C43:D43)</f>
        <v>-408712</v>
      </c>
      <c r="D43" s="279">
        <f>+SUM('FY 09-10'!E43:G43)</f>
        <v>-208506</v>
      </c>
      <c r="E43" s="280">
        <f>+'FY 09-10'!H43</f>
        <v>58428</v>
      </c>
      <c r="F43" s="279">
        <f>+SUM('FY 09-10'!I43:J43)</f>
        <v>686168</v>
      </c>
      <c r="G43" s="280">
        <f>+'FY 09-10'!K43</f>
        <v>806757</v>
      </c>
      <c r="H43" s="280">
        <f>+'FY 09-10'!L43</f>
        <v>2083600</v>
      </c>
      <c r="I43" s="279">
        <f>+'FY 09-10'!M43</f>
        <v>-189966</v>
      </c>
      <c r="J43" s="281">
        <f t="shared" si="0"/>
        <v>2827769</v>
      </c>
      <c r="K43" s="277"/>
      <c r="L43" s="279">
        <f t="shared" si="1"/>
        <v>2827769</v>
      </c>
    </row>
    <row r="44" spans="1:12" ht="13.5">
      <c r="A44" s="278" t="s">
        <v>51</v>
      </c>
      <c r="C44" s="279">
        <f>+SUM('FY 09-10'!C44:D44)</f>
        <v>-25589</v>
      </c>
      <c r="D44" s="279">
        <f>+SUM('FY 09-10'!E44:G44)</f>
        <v>413137</v>
      </c>
      <c r="E44" s="280">
        <f>+'FY 09-10'!H44</f>
        <v>-623605</v>
      </c>
      <c r="F44" s="279">
        <f>+SUM('FY 09-10'!I44:J44)</f>
        <v>-201095</v>
      </c>
      <c r="G44" s="280">
        <f>+'FY 09-10'!K44</f>
        <v>139667</v>
      </c>
      <c r="H44" s="280">
        <f>+'FY 09-10'!L44</f>
        <v>3844564</v>
      </c>
      <c r="I44" s="279">
        <f>+'FY 09-10'!M44</f>
        <v>1052</v>
      </c>
      <c r="J44" s="281">
        <f t="shared" si="0"/>
        <v>3548131</v>
      </c>
      <c r="K44" s="277"/>
      <c r="L44" s="279">
        <f t="shared" si="1"/>
        <v>3548131</v>
      </c>
    </row>
    <row r="45" spans="1:12" ht="13.5">
      <c r="A45" s="278" t="s">
        <v>52</v>
      </c>
      <c r="C45" s="279">
        <f>+SUM('FY 09-10'!C45:D45)</f>
        <v>-121689</v>
      </c>
      <c r="D45" s="279">
        <f>+SUM('FY 09-10'!E45:G45)</f>
        <v>-57701</v>
      </c>
      <c r="E45" s="280">
        <f>+'FY 09-10'!H45</f>
        <v>-306550</v>
      </c>
      <c r="F45" s="279">
        <f>+SUM('FY 09-10'!I45:J45)</f>
        <v>344667</v>
      </c>
      <c r="G45" s="280">
        <f>+'FY 09-10'!K45</f>
        <v>-9453</v>
      </c>
      <c r="H45" s="280">
        <f>+'FY 09-10'!L45</f>
        <v>-372839</v>
      </c>
      <c r="I45" s="279">
        <f>+'FY 09-10'!M45</f>
        <v>296</v>
      </c>
      <c r="J45" s="281">
        <f t="shared" si="0"/>
        <v>-523269</v>
      </c>
      <c r="K45" s="277"/>
      <c r="L45" s="279">
        <f t="shared" si="1"/>
        <v>0</v>
      </c>
    </row>
    <row r="46" spans="1:12" ht="13.5">
      <c r="A46" s="278" t="s">
        <v>53</v>
      </c>
      <c r="C46" s="279">
        <f>+SUM('FY 09-10'!C46:D46)</f>
        <v>-18925</v>
      </c>
      <c r="D46" s="279">
        <f>+SUM('FY 09-10'!E46:G46)</f>
        <v>23363</v>
      </c>
      <c r="E46" s="280">
        <f>+'FY 09-10'!H46</f>
        <v>75213</v>
      </c>
      <c r="F46" s="279">
        <f>+SUM('FY 09-10'!I46:J46)</f>
        <v>-42426</v>
      </c>
      <c r="G46" s="280">
        <f>+'FY 09-10'!K46</f>
        <v>30905</v>
      </c>
      <c r="H46" s="280">
        <f>+'FY 09-10'!L46</f>
        <v>226568</v>
      </c>
      <c r="I46" s="279">
        <f>+'FY 09-10'!M46</f>
        <v>-14573</v>
      </c>
      <c r="J46" s="281">
        <f t="shared" si="0"/>
        <v>280125</v>
      </c>
      <c r="K46" s="277"/>
      <c r="L46" s="279">
        <f t="shared" si="1"/>
        <v>280125</v>
      </c>
    </row>
    <row r="47" spans="1:12" ht="13.5">
      <c r="A47" s="278" t="s">
        <v>54</v>
      </c>
      <c r="C47" s="279">
        <f>+SUM('FY 09-10'!C47:D47)</f>
        <v>-27466</v>
      </c>
      <c r="D47" s="279">
        <f>+SUM('FY 09-10'!E47:G47)</f>
        <v>-83706</v>
      </c>
      <c r="E47" s="280">
        <f>+'FY 09-10'!H47</f>
        <v>-835528</v>
      </c>
      <c r="F47" s="279">
        <f>+SUM('FY 09-10'!I47:J47)</f>
        <v>171651</v>
      </c>
      <c r="G47" s="280">
        <f>+'FY 09-10'!K47</f>
        <v>27102</v>
      </c>
      <c r="H47" s="280">
        <f>+'FY 09-10'!L47</f>
        <v>892000</v>
      </c>
      <c r="I47" s="279">
        <f>+'FY 09-10'!M47</f>
        <v>-135655</v>
      </c>
      <c r="J47" s="281">
        <f t="shared" si="0"/>
        <v>8398</v>
      </c>
      <c r="K47" s="277"/>
      <c r="L47" s="279">
        <f t="shared" si="1"/>
        <v>8398</v>
      </c>
    </row>
    <row r="48" spans="1:12" ht="13.5">
      <c r="A48" s="278" t="s">
        <v>55</v>
      </c>
      <c r="C48" s="279">
        <f>+SUM('FY 09-10'!C48:D48)</f>
        <v>-50443</v>
      </c>
      <c r="D48" s="279">
        <f>+SUM('FY 09-10'!E48:G48)</f>
        <v>-89517</v>
      </c>
      <c r="E48" s="280">
        <f>+'FY 09-10'!H48</f>
        <v>430246</v>
      </c>
      <c r="F48" s="279">
        <f>+SUM('FY 09-10'!I48:J48)</f>
        <v>142435</v>
      </c>
      <c r="G48" s="280">
        <f>+'FY 09-10'!K48</f>
        <v>75879</v>
      </c>
      <c r="H48" s="280">
        <f>+'FY 09-10'!L48</f>
        <v>487889</v>
      </c>
      <c r="I48" s="279">
        <f>+'FY 09-10'!M48</f>
        <v>5522</v>
      </c>
      <c r="J48" s="281">
        <f t="shared" si="0"/>
        <v>1002011</v>
      </c>
      <c r="K48" s="277"/>
      <c r="L48" s="279">
        <f t="shared" si="1"/>
        <v>1002011</v>
      </c>
    </row>
    <row r="49" spans="1:12" ht="13.5">
      <c r="A49" s="278" t="s">
        <v>56</v>
      </c>
      <c r="C49" s="279">
        <f>+SUM('FY 09-10'!C49:D49)</f>
        <v>-75577</v>
      </c>
      <c r="D49" s="279">
        <f>+SUM('FY 09-10'!E49:G49)</f>
        <v>-636640</v>
      </c>
      <c r="E49" s="280">
        <f>+'FY 09-10'!H49</f>
        <v>818876</v>
      </c>
      <c r="F49" s="279">
        <f>+SUM('FY 09-10'!I49:J49)</f>
        <v>1944770</v>
      </c>
      <c r="G49" s="280">
        <f>+'FY 09-10'!K49</f>
        <v>169439</v>
      </c>
      <c r="H49" s="280">
        <f>+'FY 09-10'!L49</f>
        <v>3534045</v>
      </c>
      <c r="I49" s="279">
        <f>+'FY 09-10'!M49</f>
        <v>53275</v>
      </c>
      <c r="J49" s="281">
        <f t="shared" si="0"/>
        <v>5808188</v>
      </c>
      <c r="K49" s="277"/>
      <c r="L49" s="279">
        <f t="shared" si="1"/>
        <v>5808188</v>
      </c>
    </row>
    <row r="50" spans="1:12" ht="13.5">
      <c r="A50" s="278" t="s">
        <v>57</v>
      </c>
      <c r="C50" s="279">
        <f>+SUM('FY 09-10'!C50:D50)</f>
        <v>-11095</v>
      </c>
      <c r="D50" s="279">
        <f>+SUM('FY 09-10'!E50:G50)</f>
        <v>-21604</v>
      </c>
      <c r="E50" s="280">
        <f>+'FY 09-10'!H50</f>
        <v>-190230</v>
      </c>
      <c r="F50" s="279">
        <f>+SUM('FY 09-10'!I50:J50)</f>
        <v>52608</v>
      </c>
      <c r="G50" s="280">
        <f>+'FY 09-10'!K50</f>
        <v>-20901</v>
      </c>
      <c r="H50" s="280">
        <f>+'FY 09-10'!L50</f>
        <v>745684</v>
      </c>
      <c r="I50" s="279">
        <f>+'FY 09-10'!M50</f>
        <v>1435</v>
      </c>
      <c r="J50" s="281">
        <f t="shared" si="0"/>
        <v>555897</v>
      </c>
      <c r="K50" s="277"/>
      <c r="L50" s="279">
        <f t="shared" si="1"/>
        <v>555897</v>
      </c>
    </row>
    <row r="51" spans="1:12" ht="13.5">
      <c r="A51" s="278" t="s">
        <v>58</v>
      </c>
      <c r="C51" s="279">
        <f>+SUM('FY 09-10'!C51:D51)</f>
        <v>-40487</v>
      </c>
      <c r="D51" s="279">
        <f>+SUM('FY 09-10'!E51:G51)</f>
        <v>-46106</v>
      </c>
      <c r="E51" s="280">
        <f>+'FY 09-10'!H51</f>
        <v>194364</v>
      </c>
      <c r="F51" s="279">
        <f>+SUM('FY 09-10'!I51:J51)</f>
        <v>100448</v>
      </c>
      <c r="G51" s="280">
        <f>+'FY 09-10'!K51</f>
        <v>90239</v>
      </c>
      <c r="H51" s="280">
        <f>+'FY 09-10'!L51</f>
        <v>529602</v>
      </c>
      <c r="I51" s="279">
        <f>+'FY 09-10'!M51</f>
        <v>-55347</v>
      </c>
      <c r="J51" s="281">
        <f t="shared" si="0"/>
        <v>772713</v>
      </c>
      <c r="K51" s="277"/>
      <c r="L51" s="279">
        <f t="shared" si="1"/>
        <v>772713</v>
      </c>
    </row>
    <row r="52" spans="1:12" ht="13.5">
      <c r="A52" s="278" t="s">
        <v>59</v>
      </c>
      <c r="C52" s="279">
        <f>+SUM('FY 09-10'!C52:D52)</f>
        <v>1192</v>
      </c>
      <c r="D52" s="279">
        <f>+SUM('FY 09-10'!E52:G52)</f>
        <v>11074</v>
      </c>
      <c r="E52" s="280">
        <f>+'FY 09-10'!H52</f>
        <v>-72771</v>
      </c>
      <c r="F52" s="279">
        <f>+SUM('FY 09-10'!I52:J52)</f>
        <v>2944</v>
      </c>
      <c r="G52" s="280">
        <f>+'FY 09-10'!K52</f>
        <v>-672</v>
      </c>
      <c r="H52" s="280">
        <f>+'FY 09-10'!L52</f>
        <v>-9588</v>
      </c>
      <c r="I52" s="279">
        <f>+'FY 09-10'!M52</f>
        <v>-92</v>
      </c>
      <c r="J52" s="281">
        <f t="shared" si="0"/>
        <v>-67913</v>
      </c>
      <c r="K52" s="277"/>
      <c r="L52" s="279">
        <f t="shared" si="1"/>
        <v>0</v>
      </c>
    </row>
    <row r="53" spans="1:12" ht="13.5">
      <c r="A53" s="278" t="s">
        <v>60</v>
      </c>
      <c r="C53" s="279">
        <f>+SUM('FY 09-10'!C53:D53)</f>
        <v>4139</v>
      </c>
      <c r="D53" s="279">
        <f>+SUM('FY 09-10'!E53:G53)</f>
        <v>-17617</v>
      </c>
      <c r="E53" s="280">
        <f>+'FY 09-10'!H53</f>
        <v>-115576</v>
      </c>
      <c r="F53" s="279">
        <f>+SUM('FY 09-10'!I53:J53)</f>
        <v>532</v>
      </c>
      <c r="G53" s="280">
        <f>+'FY 09-10'!K53</f>
        <v>29289</v>
      </c>
      <c r="H53" s="280">
        <f>+'FY 09-10'!L53</f>
        <v>67693</v>
      </c>
      <c r="I53" s="279">
        <f>+'FY 09-10'!M53</f>
        <v>8495</v>
      </c>
      <c r="J53" s="281">
        <f t="shared" si="0"/>
        <v>-23045</v>
      </c>
      <c r="K53" s="277"/>
      <c r="L53" s="279">
        <f t="shared" si="1"/>
        <v>0</v>
      </c>
    </row>
    <row r="54" spans="1:12" ht="13.5">
      <c r="A54" s="278" t="s">
        <v>61</v>
      </c>
      <c r="C54" s="279">
        <f>+SUM('FY 09-10'!C54:D54)</f>
        <v>-22601</v>
      </c>
      <c r="D54" s="279">
        <f>+SUM('FY 09-10'!E54:G54)</f>
        <v>49204</v>
      </c>
      <c r="E54" s="280">
        <f>+'FY 09-10'!H54</f>
        <v>-844687</v>
      </c>
      <c r="F54" s="279">
        <f>+SUM('FY 09-10'!I54:J54)</f>
        <v>41937</v>
      </c>
      <c r="G54" s="280">
        <f>+'FY 09-10'!K54</f>
        <v>8456</v>
      </c>
      <c r="H54" s="280">
        <f>+'FY 09-10'!L54</f>
        <v>750154</v>
      </c>
      <c r="I54" s="279">
        <f>+'FY 09-10'!M54</f>
        <v>-19275</v>
      </c>
      <c r="J54" s="281">
        <f t="shared" si="0"/>
        <v>-36812</v>
      </c>
      <c r="K54" s="277"/>
      <c r="L54" s="279">
        <f t="shared" si="1"/>
        <v>0</v>
      </c>
    </row>
    <row r="55" spans="1:12" ht="13.5">
      <c r="A55" s="278" t="s">
        <v>62</v>
      </c>
      <c r="C55" s="279">
        <f>+SUM('FY 09-10'!C55:D55)</f>
        <v>-45762</v>
      </c>
      <c r="D55" s="279">
        <f>+SUM('FY 09-10'!E55:G55)</f>
        <v>-40123</v>
      </c>
      <c r="E55" s="280">
        <f>+'FY 09-10'!H55</f>
        <v>1282405</v>
      </c>
      <c r="F55" s="279">
        <f>+SUM('FY 09-10'!I55:J55)</f>
        <v>-43299</v>
      </c>
      <c r="G55" s="280">
        <f>+'FY 09-10'!K55</f>
        <v>-19058</v>
      </c>
      <c r="H55" s="280">
        <f>+'FY 09-10'!L55</f>
        <v>1518425</v>
      </c>
      <c r="I55" s="279">
        <f>+'FY 09-10'!M55</f>
        <v>17408</v>
      </c>
      <c r="J55" s="281">
        <f t="shared" si="0"/>
        <v>2669996</v>
      </c>
      <c r="K55" s="277"/>
      <c r="L55" s="279">
        <f t="shared" si="1"/>
        <v>2669996</v>
      </c>
    </row>
    <row r="56" spans="1:12" ht="13.5">
      <c r="A56" s="278" t="s">
        <v>63</v>
      </c>
      <c r="C56" s="279">
        <f>+SUM('FY 09-10'!C56:D56)</f>
        <v>-134233</v>
      </c>
      <c r="D56" s="279">
        <f>+SUM('FY 09-10'!E56:G56)</f>
        <v>35280</v>
      </c>
      <c r="E56" s="280">
        <f>+'FY 09-10'!H56</f>
        <v>91233</v>
      </c>
      <c r="F56" s="279">
        <f>+SUM('FY 09-10'!I56:J56)</f>
        <v>56768</v>
      </c>
      <c r="G56" s="280">
        <f>+'FY 09-10'!K56</f>
        <v>1780</v>
      </c>
      <c r="H56" s="280">
        <f>+'FY 09-10'!L56</f>
        <v>808753</v>
      </c>
      <c r="I56" s="279">
        <f>+'FY 09-10'!M56</f>
        <v>-2676</v>
      </c>
      <c r="J56" s="281">
        <f t="shared" si="0"/>
        <v>856905</v>
      </c>
      <c r="K56" s="277"/>
      <c r="L56" s="279">
        <f t="shared" si="1"/>
        <v>856905</v>
      </c>
    </row>
    <row r="57" spans="1:12" ht="13.5">
      <c r="A57" s="278" t="s">
        <v>64</v>
      </c>
      <c r="C57" s="279">
        <f>+SUM('FY 09-10'!C57:D57)</f>
        <v>-20423</v>
      </c>
      <c r="D57" s="279">
        <f>+SUM('FY 09-10'!E57:G57)</f>
        <v>-4126</v>
      </c>
      <c r="E57" s="280">
        <f>+'FY 09-10'!H57</f>
        <v>-222860</v>
      </c>
      <c r="F57" s="279">
        <f>+SUM('FY 09-10'!I57:J57)</f>
        <v>26968</v>
      </c>
      <c r="G57" s="280">
        <f>+'FY 09-10'!K57</f>
        <v>31149</v>
      </c>
      <c r="H57" s="280">
        <f>+'FY 09-10'!L57</f>
        <v>113113</v>
      </c>
      <c r="I57" s="279">
        <f>+'FY 09-10'!M57</f>
        <v>5480</v>
      </c>
      <c r="J57" s="281">
        <f t="shared" si="0"/>
        <v>-70699</v>
      </c>
      <c r="K57" s="277"/>
      <c r="L57" s="279">
        <f t="shared" si="1"/>
        <v>0</v>
      </c>
    </row>
    <row r="58" spans="1:12" ht="13.5">
      <c r="A58" s="278" t="s">
        <v>65</v>
      </c>
      <c r="C58" s="279">
        <f>+SUM('FY 09-10'!C58:D58)</f>
        <v>6110</v>
      </c>
      <c r="D58" s="279">
        <f>+SUM('FY 09-10'!E58:G58)</f>
        <v>-16266</v>
      </c>
      <c r="E58" s="280">
        <f>+'FY 09-10'!H58</f>
        <v>-71418</v>
      </c>
      <c r="F58" s="279">
        <f>+SUM('FY 09-10'!I58:J58)</f>
        <v>-17598</v>
      </c>
      <c r="G58" s="280">
        <f>+'FY 09-10'!K58</f>
        <v>82414</v>
      </c>
      <c r="H58" s="280">
        <f>+'FY 09-10'!L58</f>
        <v>77450</v>
      </c>
      <c r="I58" s="279">
        <f>+'FY 09-10'!M58</f>
        <v>2955</v>
      </c>
      <c r="J58" s="281">
        <f t="shared" si="0"/>
        <v>63647</v>
      </c>
      <c r="K58" s="277"/>
      <c r="L58" s="279">
        <f t="shared" si="1"/>
        <v>63647</v>
      </c>
    </row>
    <row r="59" spans="1:12" ht="13.5">
      <c r="A59" s="278" t="s">
        <v>66</v>
      </c>
      <c r="C59" s="279">
        <f>+SUM('FY 09-10'!C59:D59)</f>
        <v>-3687</v>
      </c>
      <c r="D59" s="279">
        <f>+SUM('FY 09-10'!E59:G59)</f>
        <v>-4702</v>
      </c>
      <c r="E59" s="280">
        <f>+'FY 09-10'!H59</f>
        <v>-6780</v>
      </c>
      <c r="F59" s="279">
        <f>+SUM('FY 09-10'!I59:J59)</f>
        <v>21210</v>
      </c>
      <c r="G59" s="280">
        <f>+'FY 09-10'!K59</f>
        <v>1470</v>
      </c>
      <c r="H59" s="280">
        <f>+'FY 09-10'!L59</f>
        <v>-6572</v>
      </c>
      <c r="I59" s="279">
        <f>+'FY 09-10'!M59</f>
        <v>1617</v>
      </c>
      <c r="J59" s="281">
        <f t="shared" si="0"/>
        <v>2556</v>
      </c>
      <c r="K59" s="277"/>
      <c r="L59" s="279">
        <f t="shared" si="1"/>
        <v>2556</v>
      </c>
    </row>
    <row r="60" spans="1:12" ht="13.5">
      <c r="A60" s="278" t="s">
        <v>67</v>
      </c>
      <c r="C60" s="279">
        <f>+SUM('FY 09-10'!C60:D60)</f>
        <v>-217655</v>
      </c>
      <c r="D60" s="279">
        <f>+SUM('FY 09-10'!E60:G60)</f>
        <v>-336101</v>
      </c>
      <c r="E60" s="280">
        <f>+'FY 09-10'!H60</f>
        <v>-174637</v>
      </c>
      <c r="F60" s="279">
        <f>+SUM('FY 09-10'!I60:J60)</f>
        <v>406245</v>
      </c>
      <c r="G60" s="280">
        <f>+'FY 09-10'!K60</f>
        <v>90096</v>
      </c>
      <c r="H60" s="280">
        <f>+'FY 09-10'!L60</f>
        <v>509071</v>
      </c>
      <c r="I60" s="279">
        <f>+'FY 09-10'!M60</f>
        <v>-4669</v>
      </c>
      <c r="J60" s="281">
        <f t="shared" si="0"/>
        <v>272350</v>
      </c>
      <c r="K60" s="277"/>
      <c r="L60" s="279">
        <f t="shared" si="1"/>
        <v>272350</v>
      </c>
    </row>
    <row r="61" spans="1:12" ht="13.5">
      <c r="A61" s="278" t="s">
        <v>68</v>
      </c>
      <c r="C61" s="279">
        <f>+SUM('FY 09-10'!C61:D61)</f>
        <v>-7441</v>
      </c>
      <c r="D61" s="279">
        <f>+SUM('FY 09-10'!E61:G61)</f>
        <v>-11998</v>
      </c>
      <c r="E61" s="280">
        <f>+'FY 09-10'!H61</f>
        <v>42750</v>
      </c>
      <c r="F61" s="279">
        <f>+SUM('FY 09-10'!I61:J61)</f>
        <v>5031</v>
      </c>
      <c r="G61" s="280">
        <f>+'FY 09-10'!K61</f>
        <v>29928</v>
      </c>
      <c r="H61" s="280">
        <f>+'FY 09-10'!L61</f>
        <v>33874</v>
      </c>
      <c r="I61" s="279">
        <f>+'FY 09-10'!M61</f>
        <v>-1570</v>
      </c>
      <c r="J61" s="281">
        <f t="shared" si="0"/>
        <v>90574</v>
      </c>
      <c r="K61" s="277"/>
      <c r="L61" s="279">
        <f t="shared" si="1"/>
        <v>90574</v>
      </c>
    </row>
    <row r="62" spans="1:12" ht="13.5">
      <c r="A62" s="278" t="s">
        <v>69</v>
      </c>
      <c r="C62" s="279">
        <f>+SUM('FY 09-10'!C62:D62)</f>
        <v>-72598</v>
      </c>
      <c r="D62" s="279">
        <f>+SUM('FY 09-10'!E62:G62)</f>
        <v>-183099</v>
      </c>
      <c r="E62" s="280">
        <f>+'FY 09-10'!H62</f>
        <v>-218458</v>
      </c>
      <c r="F62" s="279">
        <f>+SUM('FY 09-10'!I62:J62)</f>
        <v>54648</v>
      </c>
      <c r="G62" s="280">
        <f>+'FY 09-10'!K62</f>
        <v>120683</v>
      </c>
      <c r="H62" s="280">
        <f>+'FY 09-10'!L62</f>
        <v>510258</v>
      </c>
      <c r="I62" s="279">
        <f>+'FY 09-10'!M62</f>
        <v>-35621</v>
      </c>
      <c r="J62" s="281">
        <f t="shared" si="0"/>
        <v>175813</v>
      </c>
      <c r="K62" s="277"/>
      <c r="L62" s="279">
        <f t="shared" si="1"/>
        <v>175813</v>
      </c>
    </row>
    <row r="63" spans="1:12" ht="13.5">
      <c r="A63" s="278" t="s">
        <v>70</v>
      </c>
      <c r="C63" s="279">
        <f>+SUM('FY 09-10'!C63:D63)</f>
        <v>-16448</v>
      </c>
      <c r="D63" s="279">
        <f>+SUM('FY 09-10'!E63:G63)</f>
        <v>-16350</v>
      </c>
      <c r="E63" s="280">
        <f>+'FY 09-10'!H63</f>
        <v>297816</v>
      </c>
      <c r="F63" s="279">
        <f>+SUM('FY 09-10'!I63:J63)</f>
        <v>59446</v>
      </c>
      <c r="G63" s="280">
        <f>+'FY 09-10'!K63</f>
        <v>109936</v>
      </c>
      <c r="H63" s="280">
        <f>+'FY 09-10'!L63</f>
        <v>526520</v>
      </c>
      <c r="I63" s="279">
        <f>+'FY 09-10'!M63</f>
        <v>-61949</v>
      </c>
      <c r="J63" s="281">
        <f t="shared" si="0"/>
        <v>898971</v>
      </c>
      <c r="K63" s="277"/>
      <c r="L63" s="279">
        <f t="shared" si="1"/>
        <v>898971</v>
      </c>
    </row>
    <row r="64" spans="1:12" ht="13.5">
      <c r="A64" s="278" t="s">
        <v>71</v>
      </c>
      <c r="C64" s="279">
        <f>+SUM('FY 09-10'!C64:D64)</f>
        <v>8495</v>
      </c>
      <c r="D64" s="279">
        <f>+SUM('FY 09-10'!E64:G64)</f>
        <v>-32076</v>
      </c>
      <c r="E64" s="280">
        <f>+'FY 09-10'!H64</f>
        <v>-135994</v>
      </c>
      <c r="F64" s="279">
        <f>+SUM('FY 09-10'!I64:J64)</f>
        <v>69381</v>
      </c>
      <c r="G64" s="280">
        <f>+'FY 09-10'!K64</f>
        <v>35478</v>
      </c>
      <c r="H64" s="280">
        <f>+'FY 09-10'!L64</f>
        <v>189491</v>
      </c>
      <c r="I64" s="279">
        <f>+'FY 09-10'!M64</f>
        <v>2504</v>
      </c>
      <c r="J64" s="281">
        <f t="shared" si="0"/>
        <v>137279</v>
      </c>
      <c r="K64" s="277"/>
      <c r="L64" s="279">
        <f t="shared" si="1"/>
        <v>137279</v>
      </c>
    </row>
    <row r="65" spans="1:12" ht="13.5">
      <c r="A65" s="278"/>
      <c r="C65" s="280"/>
      <c r="D65" s="280"/>
      <c r="E65" s="280"/>
      <c r="F65" s="280"/>
      <c r="G65" s="280"/>
      <c r="H65" s="280"/>
      <c r="I65" s="279"/>
      <c r="J65" s="281"/>
      <c r="K65" s="277"/>
      <c r="L65" s="279"/>
    </row>
    <row r="66" spans="1:12" ht="14.25" thickBot="1">
      <c r="A66" s="282" t="s">
        <v>72</v>
      </c>
      <c r="B66" s="283"/>
      <c r="C66" s="284">
        <f aca="true" t="shared" si="2" ref="C66:J66">SUM(C7:C64)</f>
        <v>-6675458</v>
      </c>
      <c r="D66" s="284">
        <f t="shared" si="2"/>
        <v>-442429</v>
      </c>
      <c r="E66" s="284">
        <f t="shared" si="2"/>
        <v>-37667517</v>
      </c>
      <c r="F66" s="284">
        <f t="shared" si="2"/>
        <v>5644202</v>
      </c>
      <c r="G66" s="284">
        <f t="shared" si="2"/>
        <v>6719762</v>
      </c>
      <c r="H66" s="285">
        <f t="shared" si="2"/>
        <v>65284808</v>
      </c>
      <c r="I66" s="286">
        <f t="shared" si="2"/>
        <v>712773</v>
      </c>
      <c r="J66" s="287">
        <f t="shared" si="2"/>
        <v>33576141</v>
      </c>
      <c r="K66" s="277"/>
      <c r="L66" s="288">
        <f>SUM(L7:L64)</f>
        <v>43805240</v>
      </c>
    </row>
    <row r="67" spans="1:12" ht="13.5">
      <c r="A67" s="283"/>
      <c r="B67" s="283"/>
      <c r="C67" s="289"/>
      <c r="D67" s="289"/>
      <c r="E67" s="289"/>
      <c r="F67" s="289"/>
      <c r="G67" s="289"/>
      <c r="H67" s="289"/>
      <c r="I67" s="289"/>
      <c r="J67" s="289"/>
      <c r="K67" s="283"/>
      <c r="L67" s="289">
        <f>+L66-J66</f>
        <v>10229099</v>
      </c>
    </row>
    <row r="68" ht="13.5">
      <c r="L68" s="290" t="s">
        <v>156</v>
      </c>
    </row>
  </sheetData>
  <sheetProtection/>
  <printOptions horizontalCentered="1"/>
  <pageMargins left="0" right="0" top="0.5" bottom="0.35" header="0" footer="0"/>
  <pageSetup fitToHeight="1" fitToWidth="1" horizontalDpi="600" verticalDpi="600" orientation="landscape" scale="62" r:id="rId1"/>
  <headerFooter alignWithMargins="0">
    <oddFooter>&amp;L&amp;UTOC&amp;U
FAADS Workgroup (05/10)&amp;C&amp;"Arial,Bold"&amp;12APPENDIX C-1&amp;R&amp;12Page 10 of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8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21.00390625" style="61" bestFit="1" customWidth="1"/>
    <col min="2" max="2" width="1.57421875" style="61" customWidth="1"/>
    <col min="3" max="6" width="13.140625" style="61" customWidth="1"/>
    <col min="7" max="7" width="12.57421875" style="61" customWidth="1"/>
    <col min="8" max="8" width="12.8515625" style="61" customWidth="1"/>
    <col min="9" max="10" width="13.28125" style="61" customWidth="1"/>
    <col min="11" max="11" width="12.00390625" style="61" customWidth="1"/>
    <col min="12" max="12" width="13.7109375" style="61" customWidth="1"/>
    <col min="13" max="13" width="13.140625" style="61" customWidth="1"/>
    <col min="14" max="14" width="15.8515625" style="61" bestFit="1" customWidth="1"/>
    <col min="15" max="15" width="1.57421875" style="61" customWidth="1"/>
    <col min="16" max="16" width="17.7109375" style="61" bestFit="1" customWidth="1"/>
    <col min="17" max="17" width="2.28125" style="61" customWidth="1"/>
    <col min="18" max="19" width="17.7109375" style="61" bestFit="1" customWidth="1"/>
    <col min="20" max="16384" width="9.140625" style="61" customWidth="1"/>
  </cols>
  <sheetData>
    <row r="1" spans="1:19" ht="15.75">
      <c r="A1" s="124" t="s">
        <v>142</v>
      </c>
      <c r="D1" s="98"/>
      <c r="E1" s="98"/>
      <c r="F1" s="98"/>
      <c r="G1" s="98"/>
      <c r="H1" s="98"/>
      <c r="I1" s="125"/>
      <c r="J1" s="125"/>
      <c r="K1" s="98"/>
      <c r="L1" s="98"/>
      <c r="M1" s="98"/>
      <c r="N1" s="98"/>
      <c r="O1" s="98"/>
      <c r="P1" s="126"/>
      <c r="R1" s="126"/>
      <c r="S1" s="126"/>
    </row>
    <row r="2" spans="1:19" ht="13.5" thickBot="1">
      <c r="A2" s="127"/>
      <c r="C2" s="98"/>
      <c r="D2" s="98"/>
      <c r="E2" s="98"/>
      <c r="F2" s="98"/>
      <c r="G2" s="98"/>
      <c r="H2" s="98"/>
      <c r="I2" s="125"/>
      <c r="J2" s="125"/>
      <c r="K2" s="98"/>
      <c r="L2" s="98"/>
      <c r="M2" s="98"/>
      <c r="N2" s="98"/>
      <c r="O2" s="98"/>
      <c r="P2" s="126"/>
      <c r="R2" s="126"/>
      <c r="S2" s="126"/>
    </row>
    <row r="3" spans="1:19" s="115" customFormat="1" ht="12.75">
      <c r="A3" s="128"/>
      <c r="C3" s="129" t="s">
        <v>97</v>
      </c>
      <c r="D3" s="129" t="s">
        <v>98</v>
      </c>
      <c r="E3" s="146" t="s">
        <v>2</v>
      </c>
      <c r="F3" s="146"/>
      <c r="G3" s="65"/>
      <c r="H3" s="65"/>
      <c r="I3" s="65"/>
      <c r="J3" s="65"/>
      <c r="K3" s="65"/>
      <c r="L3" s="65"/>
      <c r="M3" s="109"/>
      <c r="N3" s="130" t="s">
        <v>145</v>
      </c>
      <c r="O3" s="104"/>
      <c r="P3" s="130" t="s">
        <v>145</v>
      </c>
      <c r="R3" s="130" t="s">
        <v>155</v>
      </c>
      <c r="S3" s="130"/>
    </row>
    <row r="4" spans="1:19" s="115" customFormat="1" ht="12.75">
      <c r="A4" s="131"/>
      <c r="C4" s="132" t="s">
        <v>2</v>
      </c>
      <c r="D4" s="132" t="s">
        <v>2</v>
      </c>
      <c r="E4" s="147" t="s">
        <v>91</v>
      </c>
      <c r="F4" s="147" t="s">
        <v>7</v>
      </c>
      <c r="G4" s="66" t="s">
        <v>94</v>
      </c>
      <c r="H4" s="66" t="s">
        <v>7</v>
      </c>
      <c r="I4" s="66"/>
      <c r="J4" s="66"/>
      <c r="K4" s="66"/>
      <c r="L4" s="66"/>
      <c r="M4" s="110"/>
      <c r="N4" s="133" t="s">
        <v>4</v>
      </c>
      <c r="O4" s="104"/>
      <c r="P4" s="133" t="s">
        <v>4</v>
      </c>
      <c r="R4" s="133" t="s">
        <v>4</v>
      </c>
      <c r="S4" s="133"/>
    </row>
    <row r="5" spans="1:19" s="115" customFormat="1" ht="13.5" thickBot="1">
      <c r="A5" s="134" t="s">
        <v>5</v>
      </c>
      <c r="C5" s="135" t="s">
        <v>84</v>
      </c>
      <c r="D5" s="135" t="s">
        <v>84</v>
      </c>
      <c r="E5" s="148" t="s">
        <v>92</v>
      </c>
      <c r="F5" s="148" t="s">
        <v>93</v>
      </c>
      <c r="G5" s="67" t="s">
        <v>6</v>
      </c>
      <c r="H5" s="67" t="s">
        <v>87</v>
      </c>
      <c r="I5" s="67" t="s">
        <v>8</v>
      </c>
      <c r="J5" s="67" t="s">
        <v>119</v>
      </c>
      <c r="K5" s="67" t="s">
        <v>9</v>
      </c>
      <c r="L5" s="67" t="s">
        <v>10</v>
      </c>
      <c r="M5" s="111" t="s">
        <v>11</v>
      </c>
      <c r="N5" s="136" t="s">
        <v>12</v>
      </c>
      <c r="O5" s="104"/>
      <c r="P5" s="136" t="s">
        <v>13</v>
      </c>
      <c r="R5" s="136" t="s">
        <v>13</v>
      </c>
      <c r="S5" s="136" t="s">
        <v>107</v>
      </c>
    </row>
    <row r="6" spans="1:19" s="116" customFormat="1" ht="13.5" thickBot="1">
      <c r="A6" s="137" t="s">
        <v>88</v>
      </c>
      <c r="C6" s="99">
        <v>-1</v>
      </c>
      <c r="D6" s="99">
        <f>C6-1</f>
        <v>-2</v>
      </c>
      <c r="E6" s="99">
        <f aca="true" t="shared" si="0" ref="E6:M6">D6-1</f>
        <v>-3</v>
      </c>
      <c r="F6" s="99">
        <f t="shared" si="0"/>
        <v>-4</v>
      </c>
      <c r="G6" s="99">
        <f t="shared" si="0"/>
        <v>-5</v>
      </c>
      <c r="H6" s="99">
        <f t="shared" si="0"/>
        <v>-6</v>
      </c>
      <c r="I6" s="99">
        <f t="shared" si="0"/>
        <v>-7</v>
      </c>
      <c r="J6" s="99">
        <f t="shared" si="0"/>
        <v>-8</v>
      </c>
      <c r="K6" s="99">
        <f t="shared" si="0"/>
        <v>-9</v>
      </c>
      <c r="L6" s="99">
        <f t="shared" si="0"/>
        <v>-10</v>
      </c>
      <c r="M6" s="99">
        <f t="shared" si="0"/>
        <v>-11</v>
      </c>
      <c r="N6" s="99"/>
      <c r="O6" s="138"/>
      <c r="P6" s="99"/>
      <c r="R6" s="99"/>
      <c r="S6" s="99"/>
    </row>
    <row r="7" spans="1:19" ht="12.75">
      <c r="A7" s="139" t="s">
        <v>14</v>
      </c>
      <c r="B7" s="98"/>
      <c r="C7" s="100">
        <f>+'[1]CalWRKs Fed Elig Growth Calc'!$H$8</f>
        <v>-171291</v>
      </c>
      <c r="D7" s="100">
        <f>+'[2]CalWRKS Non-Fed Growth Calc'!$H$8</f>
        <v>-3596</v>
      </c>
      <c r="E7" s="100">
        <f>+'[3]CalWRKS ADMIN GROWTH CALC'!$J$8</f>
        <v>724213</v>
      </c>
      <c r="F7" s="100">
        <f>+'[4]FC ADMIN GROWTH CALC'!$I$8</f>
        <v>74300</v>
      </c>
      <c r="G7" s="100">
        <f>+'[5]FS ADMIN GROWTH CALC'!$I$8</f>
        <v>-569182</v>
      </c>
      <c r="H7" s="100">
        <f>+'[6]FC ASSISTANCE GROWTH CALC'!$I$8</f>
        <v>-2147151</v>
      </c>
      <c r="I7" s="100">
        <f>+'[7]CWS GROWTH CALCULATION'!$I$8</f>
        <v>-107966</v>
      </c>
      <c r="J7" s="100">
        <f>+'[8]FPP Growth Calculation'!$G$8</f>
        <v>213798</v>
      </c>
      <c r="K7" s="100">
        <f>+'[9]Adoptions Growth Calc'!$I$8</f>
        <v>93420</v>
      </c>
      <c r="L7" s="100">
        <f>+'[10]PCSP GROWTH CALC'!$I$8</f>
        <v>5743638</v>
      </c>
      <c r="M7" s="112">
        <f>+'[11]IHSS GROWTH CALC'!$I$8</f>
        <v>-289205</v>
      </c>
      <c r="N7" s="140">
        <f aca="true" t="shared" si="1" ref="N7:N64">SUM(C7:M7)</f>
        <v>3560978</v>
      </c>
      <c r="O7" s="141"/>
      <c r="P7" s="112">
        <f aca="true" t="shared" si="2" ref="P7:P64">IF(N7&lt;0,0,N7)</f>
        <v>3560978</v>
      </c>
      <c r="R7" s="100">
        <f>+'FY 08-09'!P7</f>
        <v>3118942</v>
      </c>
      <c r="S7" s="140">
        <f>P7-R7</f>
        <v>442036</v>
      </c>
    </row>
    <row r="8" spans="1:19" ht="12.75">
      <c r="A8" s="142" t="s">
        <v>15</v>
      </c>
      <c r="C8" s="101">
        <f>+'[1]CalWRKs Fed Elig Growth Calc'!H9</f>
        <v>-498</v>
      </c>
      <c r="D8" s="101">
        <f>+'[2]CalWRKS Non-Fed Growth Calc'!H9</f>
        <v>-12</v>
      </c>
      <c r="E8" s="101">
        <f>+'[3]CalWRKS ADMIN GROWTH CALC'!J9</f>
        <v>1957</v>
      </c>
      <c r="F8" s="101">
        <f>+'[4]FC ADMIN GROWTH CALC'!I9</f>
        <v>-110</v>
      </c>
      <c r="G8" s="101">
        <f>+'[5]FS ADMIN GROWTH CALC'!I9</f>
        <v>277</v>
      </c>
      <c r="H8" s="101">
        <f>+'[6]FC ASSISTANCE GROWTH CALC'!I9</f>
        <v>-287</v>
      </c>
      <c r="I8" s="101">
        <f>+'[7]CWS GROWTH CALCULATION'!I9</f>
        <v>-9521</v>
      </c>
      <c r="J8" s="101">
        <f>+'[8]FPP Growth Calculation'!G9</f>
        <v>0</v>
      </c>
      <c r="K8" s="101">
        <f>+'[9]Adoptions Growth Calc'!I9</f>
        <v>61</v>
      </c>
      <c r="L8" s="101">
        <f>+'[10]PCSP GROWTH CALC'!I9</f>
        <v>12358</v>
      </c>
      <c r="M8" s="113">
        <f>+'[11]IHSS GROWTH CALC'!I9</f>
        <v>5397</v>
      </c>
      <c r="N8" s="143">
        <f t="shared" si="1"/>
        <v>9622</v>
      </c>
      <c r="O8" s="141"/>
      <c r="P8" s="113">
        <f t="shared" si="2"/>
        <v>9622</v>
      </c>
      <c r="R8" s="101">
        <f>+'FY 08-09'!P8</f>
        <v>0</v>
      </c>
      <c r="S8" s="143">
        <f aca="true" t="shared" si="3" ref="S8:S64">P8-R8</f>
        <v>9622</v>
      </c>
    </row>
    <row r="9" spans="1:19" ht="12.75">
      <c r="A9" s="142" t="s">
        <v>16</v>
      </c>
      <c r="C9" s="101">
        <f>+'[1]CalWRKs Fed Elig Growth Calc'!H10</f>
        <v>1611</v>
      </c>
      <c r="D9" s="101">
        <f>+'[2]CalWRKS Non-Fed Growth Calc'!H10</f>
        <v>-829</v>
      </c>
      <c r="E9" s="101">
        <f>+'[3]CalWRKS ADMIN GROWTH CALC'!J10</f>
        <v>755</v>
      </c>
      <c r="F9" s="101">
        <f>+'[4]FC ADMIN GROWTH CALC'!I10</f>
        <v>34</v>
      </c>
      <c r="G9" s="101">
        <f>+'[5]FS ADMIN GROWTH CALC'!I10</f>
        <v>-12440</v>
      </c>
      <c r="H9" s="101">
        <f>+'[6]FC ASSISTANCE GROWTH CALC'!I10</f>
        <v>42961</v>
      </c>
      <c r="I9" s="101">
        <f>+'[7]CWS GROWTH CALCULATION'!I10</f>
        <v>11103</v>
      </c>
      <c r="J9" s="101">
        <f>+'[8]FPP Growth Calculation'!G10</f>
        <v>0</v>
      </c>
      <c r="K9" s="101">
        <f>+'[9]Adoptions Growth Calc'!I10</f>
        <v>5605</v>
      </c>
      <c r="L9" s="101">
        <f>+'[10]PCSP GROWTH CALC'!I10</f>
        <v>-15280</v>
      </c>
      <c r="M9" s="113">
        <f>+'[11]IHSS GROWTH CALC'!I10</f>
        <v>3185</v>
      </c>
      <c r="N9" s="143">
        <f t="shared" si="1"/>
        <v>36705</v>
      </c>
      <c r="O9" s="141"/>
      <c r="P9" s="113">
        <f t="shared" si="2"/>
        <v>36705</v>
      </c>
      <c r="R9" s="101">
        <f>+'FY 08-09'!P9</f>
        <v>90409</v>
      </c>
      <c r="S9" s="143">
        <f t="shared" si="3"/>
        <v>-53704</v>
      </c>
    </row>
    <row r="10" spans="1:19" ht="12.75">
      <c r="A10" s="142" t="s">
        <v>17</v>
      </c>
      <c r="C10" s="101">
        <f>+'[1]CalWRKs Fed Elig Growth Calc'!H11</f>
        <v>29731</v>
      </c>
      <c r="D10" s="101">
        <f>+'[2]CalWRKS Non-Fed Growth Calc'!H11</f>
        <v>-71</v>
      </c>
      <c r="E10" s="101">
        <f>+'[3]CalWRKS ADMIN GROWTH CALC'!J11</f>
        <v>-22283</v>
      </c>
      <c r="F10" s="101">
        <f>+'[4]FC ADMIN GROWTH CALC'!I11</f>
        <v>14963</v>
      </c>
      <c r="G10" s="101">
        <f>+'[5]FS ADMIN GROWTH CALC'!I11</f>
        <v>-24437</v>
      </c>
      <c r="H10" s="101">
        <f>+'[6]FC ASSISTANCE GROWTH CALC'!I11</f>
        <v>-695751</v>
      </c>
      <c r="I10" s="101">
        <f>+'[7]CWS GROWTH CALCULATION'!I11</f>
        <v>74264</v>
      </c>
      <c r="J10" s="101">
        <f>+'[8]FPP Growth Calculation'!G11</f>
        <v>0</v>
      </c>
      <c r="K10" s="101">
        <f>+'[9]Adoptions Growth Calc'!I11</f>
        <v>179014</v>
      </c>
      <c r="L10" s="101">
        <f>+'[10]PCSP GROWTH CALC'!I11</f>
        <v>171260</v>
      </c>
      <c r="M10" s="113">
        <f>+'[11]IHSS GROWTH CALC'!I11</f>
        <v>-24210</v>
      </c>
      <c r="N10" s="143">
        <f t="shared" si="1"/>
        <v>-297520</v>
      </c>
      <c r="O10" s="141"/>
      <c r="P10" s="113">
        <f t="shared" si="2"/>
        <v>0</v>
      </c>
      <c r="R10" s="101">
        <f>+'FY 08-09'!P10</f>
        <v>1188638</v>
      </c>
      <c r="S10" s="143">
        <f t="shared" si="3"/>
        <v>-1188638</v>
      </c>
    </row>
    <row r="11" spans="1:19" ht="12.75">
      <c r="A11" s="142" t="s">
        <v>18</v>
      </c>
      <c r="C11" s="101">
        <f>+'[1]CalWRKs Fed Elig Growth Calc'!H12</f>
        <v>-6116</v>
      </c>
      <c r="D11" s="101">
        <f>+'[2]CalWRKS Non-Fed Growth Calc'!H12</f>
        <v>-1079</v>
      </c>
      <c r="E11" s="101">
        <f>+'[3]CalWRKS ADMIN GROWTH CALC'!J12</f>
        <v>4897</v>
      </c>
      <c r="F11" s="101">
        <f>+'[4]FC ADMIN GROWTH CALC'!I12</f>
        <v>250</v>
      </c>
      <c r="G11" s="101">
        <f>+'[5]FS ADMIN GROWTH CALC'!I12</f>
        <v>-6127</v>
      </c>
      <c r="H11" s="101">
        <f>+'[6]FC ASSISTANCE GROWTH CALC'!I12</f>
        <v>45888</v>
      </c>
      <c r="I11" s="101">
        <f>+'[7]CWS GROWTH CALCULATION'!I12</f>
        <v>24616</v>
      </c>
      <c r="J11" s="101">
        <f>+'[8]FPP Growth Calculation'!G12</f>
        <v>0</v>
      </c>
      <c r="K11" s="101">
        <f>+'[9]Adoptions Growth Calc'!I12</f>
        <v>18567</v>
      </c>
      <c r="L11" s="101">
        <f>+'[10]PCSP GROWTH CALC'!I12</f>
        <v>69183</v>
      </c>
      <c r="M11" s="113">
        <f>+'[11]IHSS GROWTH CALC'!I12</f>
        <v>-9554</v>
      </c>
      <c r="N11" s="143">
        <f t="shared" si="1"/>
        <v>140525</v>
      </c>
      <c r="O11" s="141"/>
      <c r="P11" s="113">
        <f t="shared" si="2"/>
        <v>140525</v>
      </c>
      <c r="R11" s="101">
        <f>+'FY 08-09'!P11</f>
        <v>0</v>
      </c>
      <c r="S11" s="143">
        <f t="shared" si="3"/>
        <v>140525</v>
      </c>
    </row>
    <row r="12" spans="1:19" ht="12.75">
      <c r="A12" s="142" t="s">
        <v>19</v>
      </c>
      <c r="C12" s="101">
        <f>+'[1]CalWRKs Fed Elig Growth Calc'!H13</f>
        <v>-3865</v>
      </c>
      <c r="D12" s="101">
        <f>+'[2]CalWRKS Non-Fed Growth Calc'!H13</f>
        <v>-77</v>
      </c>
      <c r="E12" s="101">
        <f>+'[3]CalWRKS ADMIN GROWTH CALC'!J13</f>
        <v>1079</v>
      </c>
      <c r="F12" s="101">
        <f>+'[4]FC ADMIN GROWTH CALC'!I13</f>
        <v>-143</v>
      </c>
      <c r="G12" s="101">
        <f>+'[5]FS ADMIN GROWTH CALC'!I13</f>
        <v>-9169</v>
      </c>
      <c r="H12" s="101">
        <f>+'[6]FC ASSISTANCE GROWTH CALC'!I13</f>
        <v>92645</v>
      </c>
      <c r="I12" s="101">
        <f>+'[7]CWS GROWTH CALCULATION'!I13</f>
        <v>-13335</v>
      </c>
      <c r="J12" s="101">
        <f>+'[8]FPP Growth Calculation'!G13</f>
        <v>0</v>
      </c>
      <c r="K12" s="101">
        <f>+'[9]Adoptions Growth Calc'!I13</f>
        <v>-757</v>
      </c>
      <c r="L12" s="101">
        <f>+'[10]PCSP GROWTH CALC'!I13</f>
        <v>-36453</v>
      </c>
      <c r="M12" s="113">
        <f>+'[11]IHSS GROWTH CALC'!I13</f>
        <v>-4311</v>
      </c>
      <c r="N12" s="143">
        <f t="shared" si="1"/>
        <v>25614</v>
      </c>
      <c r="O12" s="141"/>
      <c r="P12" s="113">
        <f t="shared" si="2"/>
        <v>25614</v>
      </c>
      <c r="R12" s="101">
        <f>+'FY 08-09'!P12</f>
        <v>0</v>
      </c>
      <c r="S12" s="143">
        <f t="shared" si="3"/>
        <v>25614</v>
      </c>
    </row>
    <row r="13" spans="1:19" ht="12.75">
      <c r="A13" s="142" t="s">
        <v>20</v>
      </c>
      <c r="C13" s="101">
        <f>+'[1]CalWRKs Fed Elig Growth Calc'!H14</f>
        <v>-93550</v>
      </c>
      <c r="D13" s="101">
        <f>+'[2]CalWRKS Non-Fed Growth Calc'!H14</f>
        <v>-7747</v>
      </c>
      <c r="E13" s="101">
        <f>+'[3]CalWRKS ADMIN GROWTH CALC'!J14</f>
        <v>-257615</v>
      </c>
      <c r="F13" s="101">
        <f>+'[4]FC ADMIN GROWTH CALC'!I14</f>
        <v>90897</v>
      </c>
      <c r="G13" s="101">
        <f>+'[5]FS ADMIN GROWTH CALC'!I14</f>
        <v>-333623</v>
      </c>
      <c r="H13" s="101">
        <f>+'[6]FC ASSISTANCE GROWTH CALC'!I14</f>
        <v>-2372270</v>
      </c>
      <c r="I13" s="101">
        <f>+'[7]CWS GROWTH CALCULATION'!I14</f>
        <v>836086</v>
      </c>
      <c r="J13" s="101">
        <f>+'[8]FPP Growth Calculation'!G14</f>
        <v>-3131</v>
      </c>
      <c r="K13" s="101">
        <f>+'[9]Adoptions Growth Calc'!I14</f>
        <v>146786</v>
      </c>
      <c r="L13" s="101">
        <f>+'[10]PCSP GROWTH CALC'!I14</f>
        <v>2119082</v>
      </c>
      <c r="M13" s="113">
        <f>+'[11]IHSS GROWTH CALC'!I14</f>
        <v>-117376</v>
      </c>
      <c r="N13" s="143">
        <f t="shared" si="1"/>
        <v>7539</v>
      </c>
      <c r="O13" s="141"/>
      <c r="P13" s="113">
        <f t="shared" si="2"/>
        <v>7539</v>
      </c>
      <c r="R13" s="101">
        <f>+'FY 08-09'!P13</f>
        <v>449742</v>
      </c>
      <c r="S13" s="143">
        <f t="shared" si="3"/>
        <v>-442203</v>
      </c>
    </row>
    <row r="14" spans="1:19" ht="12.75">
      <c r="A14" s="142" t="s">
        <v>21</v>
      </c>
      <c r="C14" s="101">
        <f>+'[1]CalWRKs Fed Elig Growth Calc'!H15</f>
        <v>-2064</v>
      </c>
      <c r="D14" s="101">
        <f>+'[2]CalWRKS Non-Fed Growth Calc'!H15</f>
        <v>-558</v>
      </c>
      <c r="E14" s="101">
        <f>+'[3]CalWRKS ADMIN GROWTH CALC'!J15</f>
        <v>-14199</v>
      </c>
      <c r="F14" s="101">
        <f>+'[4]FC ADMIN GROWTH CALC'!I15</f>
        <v>5261</v>
      </c>
      <c r="G14" s="101">
        <f>+'[5]FS ADMIN GROWTH CALC'!I15</f>
        <v>-14408</v>
      </c>
      <c r="H14" s="101">
        <f>+'[6]FC ASSISTANCE GROWTH CALC'!I15</f>
        <v>-73975</v>
      </c>
      <c r="I14" s="101">
        <f>+'[7]CWS GROWTH CALCULATION'!I15</f>
        <v>31044</v>
      </c>
      <c r="J14" s="101">
        <f>+'[8]FPP Growth Calculation'!G15</f>
        <v>0</v>
      </c>
      <c r="K14" s="101">
        <f>+'[9]Adoptions Growth Calc'!I15</f>
        <v>63878</v>
      </c>
      <c r="L14" s="101">
        <f>+'[10]PCSP GROWTH CALC'!I15</f>
        <v>60135</v>
      </c>
      <c r="M14" s="113">
        <f>+'[11]IHSS GROWTH CALC'!I15</f>
        <v>13602</v>
      </c>
      <c r="N14" s="143">
        <f t="shared" si="1"/>
        <v>68716</v>
      </c>
      <c r="O14" s="141"/>
      <c r="P14" s="113">
        <f t="shared" si="2"/>
        <v>68716</v>
      </c>
      <c r="R14" s="101">
        <f>+'FY 08-09'!P14</f>
        <v>383848</v>
      </c>
      <c r="S14" s="143">
        <f t="shared" si="3"/>
        <v>-315132</v>
      </c>
    </row>
    <row r="15" spans="1:19" ht="12.75">
      <c r="A15" s="142" t="s">
        <v>22</v>
      </c>
      <c r="C15" s="101">
        <f>+'[1]CalWRKs Fed Elig Growth Calc'!H16</f>
        <v>-13177</v>
      </c>
      <c r="D15" s="101">
        <f>+'[2]CalWRKS Non-Fed Growth Calc'!H16</f>
        <v>-911</v>
      </c>
      <c r="E15" s="101">
        <f>+'[3]CalWRKS ADMIN GROWTH CALC'!J16</f>
        <v>-9409</v>
      </c>
      <c r="F15" s="101">
        <f>+'[4]FC ADMIN GROWTH CALC'!I16</f>
        <v>-4937</v>
      </c>
      <c r="G15" s="101">
        <f>+'[5]FS ADMIN GROWTH CALC'!I16</f>
        <v>-51733</v>
      </c>
      <c r="H15" s="101">
        <f>+'[6]FC ASSISTANCE GROWTH CALC'!I16</f>
        <v>209059</v>
      </c>
      <c r="I15" s="101">
        <f>+'[7]CWS GROWTH CALCULATION'!I16</f>
        <v>-6443</v>
      </c>
      <c r="J15" s="101">
        <f>+'[8]FPP Growth Calculation'!G16</f>
        <v>0</v>
      </c>
      <c r="K15" s="101">
        <f>+'[9]Adoptions Growth Calc'!I16</f>
        <v>47074</v>
      </c>
      <c r="L15" s="101">
        <f>+'[10]PCSP GROWTH CALC'!I16</f>
        <v>198650</v>
      </c>
      <c r="M15" s="113">
        <f>+'[11]IHSS GROWTH CALC'!I16</f>
        <v>-31932</v>
      </c>
      <c r="N15" s="143">
        <f t="shared" si="1"/>
        <v>336241</v>
      </c>
      <c r="O15" s="141"/>
      <c r="P15" s="113">
        <f t="shared" si="2"/>
        <v>336241</v>
      </c>
      <c r="R15" s="101">
        <f>+'FY 08-09'!P15</f>
        <v>499796</v>
      </c>
      <c r="S15" s="143">
        <f t="shared" si="3"/>
        <v>-163555</v>
      </c>
    </row>
    <row r="16" spans="1:19" ht="12.75">
      <c r="A16" s="142" t="s">
        <v>23</v>
      </c>
      <c r="C16" s="101">
        <f>+'[1]CalWRKs Fed Elig Growth Calc'!H17</f>
        <v>-309046</v>
      </c>
      <c r="D16" s="101">
        <f>+'[2]CalWRKS Non-Fed Growth Calc'!H17</f>
        <v>-22269</v>
      </c>
      <c r="E16" s="101">
        <f>+'[3]CalWRKS ADMIN GROWTH CALC'!J17</f>
        <v>289287</v>
      </c>
      <c r="F16" s="101">
        <f>+'[4]FC ADMIN GROWTH CALC'!I17</f>
        <v>4816</v>
      </c>
      <c r="G16" s="101">
        <f>+'[5]FS ADMIN GROWTH CALC'!I17</f>
        <v>-409239</v>
      </c>
      <c r="H16" s="101">
        <f>+'[6]FC ASSISTANCE GROWTH CALC'!I17</f>
        <v>516551</v>
      </c>
      <c r="I16" s="101">
        <f>+'[7]CWS GROWTH CALCULATION'!I17</f>
        <v>158096</v>
      </c>
      <c r="J16" s="101">
        <f>+'[8]FPP Growth Calculation'!G17</f>
        <v>0</v>
      </c>
      <c r="K16" s="101">
        <f>+'[9]Adoptions Growth Calc'!I17</f>
        <v>122088</v>
      </c>
      <c r="L16" s="101">
        <f>+'[10]PCSP GROWTH CALC'!I17</f>
        <v>1516765</v>
      </c>
      <c r="M16" s="113">
        <f>+'[11]IHSS GROWTH CALC'!I17</f>
        <v>-84723</v>
      </c>
      <c r="N16" s="143">
        <f t="shared" si="1"/>
        <v>1782326</v>
      </c>
      <c r="O16" s="141"/>
      <c r="P16" s="113">
        <f t="shared" si="2"/>
        <v>1782326</v>
      </c>
      <c r="R16" s="101">
        <f>+'FY 08-09'!P16</f>
        <v>4581475</v>
      </c>
      <c r="S16" s="143">
        <f t="shared" si="3"/>
        <v>-2799149</v>
      </c>
    </row>
    <row r="17" spans="1:19" ht="12.75">
      <c r="A17" s="142" t="s">
        <v>24</v>
      </c>
      <c r="C17" s="101">
        <f>+'[1]CalWRKs Fed Elig Growth Calc'!H18</f>
        <v>429</v>
      </c>
      <c r="D17" s="101">
        <f>+'[2]CalWRKS Non-Fed Growth Calc'!H18</f>
        <v>-193</v>
      </c>
      <c r="E17" s="101">
        <f>+'[3]CalWRKS ADMIN GROWTH CALC'!J18</f>
        <v>14877</v>
      </c>
      <c r="F17" s="101">
        <f>+'[4]FC ADMIN GROWTH CALC'!I18</f>
        <v>1028</v>
      </c>
      <c r="G17" s="101">
        <f>+'[5]FS ADMIN GROWTH CALC'!I18</f>
        <v>6489</v>
      </c>
      <c r="H17" s="101">
        <f>+'[6]FC ASSISTANCE GROWTH CALC'!I18</f>
        <v>34046</v>
      </c>
      <c r="I17" s="101">
        <f>+'[7]CWS GROWTH CALCULATION'!I18</f>
        <v>42063</v>
      </c>
      <c r="J17" s="101">
        <f>+'[8]FPP Growth Calculation'!G18</f>
        <v>0</v>
      </c>
      <c r="K17" s="101">
        <f>+'[9]Adoptions Growth Calc'!I18</f>
        <v>26687</v>
      </c>
      <c r="L17" s="101">
        <f>+'[10]PCSP GROWTH CALC'!I18</f>
        <v>41895</v>
      </c>
      <c r="M17" s="113">
        <f>+'[11]IHSS GROWTH CALC'!I18</f>
        <v>16456</v>
      </c>
      <c r="N17" s="143">
        <f t="shared" si="1"/>
        <v>183777</v>
      </c>
      <c r="O17" s="141"/>
      <c r="P17" s="113">
        <f t="shared" si="2"/>
        <v>183777</v>
      </c>
      <c r="R17" s="101">
        <f>+'FY 08-09'!P17</f>
        <v>1993</v>
      </c>
      <c r="S17" s="143">
        <f t="shared" si="3"/>
        <v>181784</v>
      </c>
    </row>
    <row r="18" spans="1:19" ht="12.75">
      <c r="A18" s="142" t="s">
        <v>25</v>
      </c>
      <c r="C18" s="101">
        <f>+'[1]CalWRKs Fed Elig Growth Calc'!H19</f>
        <v>19429</v>
      </c>
      <c r="D18" s="101">
        <f>+'[2]CalWRKS Non-Fed Growth Calc'!H19</f>
        <v>98</v>
      </c>
      <c r="E18" s="101">
        <f>+'[3]CalWRKS ADMIN GROWTH CALC'!J19</f>
        <v>-1912</v>
      </c>
      <c r="F18" s="101">
        <f>+'[4]FC ADMIN GROWTH CALC'!I19</f>
        <v>558</v>
      </c>
      <c r="G18" s="101">
        <f>+'[5]FS ADMIN GROWTH CALC'!I19</f>
        <v>-83144</v>
      </c>
      <c r="H18" s="101">
        <f>+'[6]FC ASSISTANCE GROWTH CALC'!I19</f>
        <v>-46042</v>
      </c>
      <c r="I18" s="101">
        <f>+'[7]CWS GROWTH CALCULATION'!I19</f>
        <v>127214</v>
      </c>
      <c r="J18" s="101">
        <f>+'[8]FPP Growth Calculation'!G19</f>
        <v>-25090</v>
      </c>
      <c r="K18" s="101">
        <f>+'[9]Adoptions Growth Calc'!I19</f>
        <v>122304</v>
      </c>
      <c r="L18" s="101">
        <f>+'[10]PCSP GROWTH CALC'!I19</f>
        <v>128417</v>
      </c>
      <c r="M18" s="113">
        <f>+'[11]IHSS GROWTH CALC'!I19</f>
        <v>13601</v>
      </c>
      <c r="N18" s="143">
        <f t="shared" si="1"/>
        <v>255433</v>
      </c>
      <c r="O18" s="141"/>
      <c r="P18" s="113">
        <f t="shared" si="2"/>
        <v>255433</v>
      </c>
      <c r="R18" s="101">
        <f>+'FY 08-09'!P18</f>
        <v>0</v>
      </c>
      <c r="S18" s="143">
        <f t="shared" si="3"/>
        <v>255433</v>
      </c>
    </row>
    <row r="19" spans="1:19" ht="12.75">
      <c r="A19" s="142" t="s">
        <v>26</v>
      </c>
      <c r="C19" s="101">
        <f>+'[1]CalWRKs Fed Elig Growth Calc'!H20</f>
        <v>-46790</v>
      </c>
      <c r="D19" s="101">
        <f>+'[2]CalWRKS Non-Fed Growth Calc'!H20</f>
        <v>-3755</v>
      </c>
      <c r="E19" s="101">
        <f>+'[3]CalWRKS ADMIN GROWTH CALC'!J20</f>
        <v>11459</v>
      </c>
      <c r="F19" s="101">
        <f>+'[4]FC ADMIN GROWTH CALC'!I20</f>
        <v>214</v>
      </c>
      <c r="G19" s="101">
        <f>+'[5]FS ADMIN GROWTH CALC'!I20</f>
        <v>-8767</v>
      </c>
      <c r="H19" s="101">
        <f>+'[6]FC ASSISTANCE GROWTH CALC'!I20</f>
        <v>619821</v>
      </c>
      <c r="I19" s="101">
        <f>+'[7]CWS GROWTH CALCULATION'!I20</f>
        <v>96298</v>
      </c>
      <c r="J19" s="101">
        <f>+'[8]FPP Growth Calculation'!G20</f>
        <v>0</v>
      </c>
      <c r="K19" s="101">
        <f>+'[9]Adoptions Growth Calc'!I20</f>
        <v>15958</v>
      </c>
      <c r="L19" s="101">
        <f>+'[10]PCSP GROWTH CALC'!I20</f>
        <v>1051949</v>
      </c>
      <c r="M19" s="113">
        <f>+'[11]IHSS GROWTH CALC'!I20</f>
        <v>-25634</v>
      </c>
      <c r="N19" s="143">
        <f t="shared" si="1"/>
        <v>1710753</v>
      </c>
      <c r="O19" s="141"/>
      <c r="P19" s="113">
        <f t="shared" si="2"/>
        <v>1710753</v>
      </c>
      <c r="R19" s="101">
        <f>+'FY 08-09'!P19</f>
        <v>916146</v>
      </c>
      <c r="S19" s="143">
        <f t="shared" si="3"/>
        <v>794607</v>
      </c>
    </row>
    <row r="20" spans="1:19" ht="12.75">
      <c r="A20" s="142" t="s">
        <v>27</v>
      </c>
      <c r="C20" s="101">
        <f>+'[1]CalWRKs Fed Elig Growth Calc'!H21</f>
        <v>1584</v>
      </c>
      <c r="D20" s="101">
        <f>+'[2]CalWRKS Non-Fed Growth Calc'!H21</f>
        <v>42</v>
      </c>
      <c r="E20" s="101">
        <f>+'[3]CalWRKS ADMIN GROWTH CALC'!J21</f>
        <v>-5792</v>
      </c>
      <c r="F20" s="101">
        <f>+'[4]FC ADMIN GROWTH CALC'!I21</f>
        <v>-1502</v>
      </c>
      <c r="G20" s="101">
        <f>+'[5]FS ADMIN GROWTH CALC'!I21</f>
        <v>-9299</v>
      </c>
      <c r="H20" s="101">
        <f>+'[6]FC ASSISTANCE GROWTH CALC'!I21</f>
        <v>7983</v>
      </c>
      <c r="I20" s="101">
        <f>+'[7]CWS GROWTH CALCULATION'!I21</f>
        <v>-4051</v>
      </c>
      <c r="J20" s="101">
        <f>+'[8]FPP Growth Calculation'!G21</f>
        <v>0</v>
      </c>
      <c r="K20" s="101">
        <f>+'[9]Adoptions Growth Calc'!I21</f>
        <v>-2301</v>
      </c>
      <c r="L20" s="101">
        <f>+'[10]PCSP GROWTH CALC'!I21</f>
        <v>-23408</v>
      </c>
      <c r="M20" s="113">
        <f>+'[11]IHSS GROWTH CALC'!I21</f>
        <v>-12967</v>
      </c>
      <c r="N20" s="143">
        <f t="shared" si="1"/>
        <v>-49711</v>
      </c>
      <c r="O20" s="141"/>
      <c r="P20" s="113">
        <f t="shared" si="2"/>
        <v>0</v>
      </c>
      <c r="R20" s="101">
        <f>+'FY 08-09'!P20</f>
        <v>0</v>
      </c>
      <c r="S20" s="143">
        <f t="shared" si="3"/>
        <v>0</v>
      </c>
    </row>
    <row r="21" spans="1:19" ht="12.75">
      <c r="A21" s="142" t="s">
        <v>28</v>
      </c>
      <c r="C21" s="101">
        <f>+'[1]CalWRKs Fed Elig Growth Calc'!H22</f>
        <v>-220177</v>
      </c>
      <c r="D21" s="101">
        <f>+'[2]CalWRKS Non-Fed Growth Calc'!H22</f>
        <v>-9367</v>
      </c>
      <c r="E21" s="101">
        <f>+'[3]CalWRKS ADMIN GROWTH CALC'!J22</f>
        <v>103815</v>
      </c>
      <c r="F21" s="101">
        <f>+'[4]FC ADMIN GROWTH CALC'!I22</f>
        <v>-34403</v>
      </c>
      <c r="G21" s="101">
        <f>+'[5]FS ADMIN GROWTH CALC'!I22</f>
        <v>-200993</v>
      </c>
      <c r="H21" s="101">
        <f>+'[6]FC ASSISTANCE GROWTH CALC'!I22</f>
        <v>-807168</v>
      </c>
      <c r="I21" s="101">
        <f>+'[7]CWS GROWTH CALCULATION'!I22</f>
        <v>373241</v>
      </c>
      <c r="J21" s="101">
        <f>+'[8]FPP Growth Calculation'!G22</f>
        <v>0</v>
      </c>
      <c r="K21" s="101">
        <f>+'[9]Adoptions Growth Calc'!I22</f>
        <v>375623</v>
      </c>
      <c r="L21" s="101">
        <f>+'[10]PCSP GROWTH CALC'!I22</f>
        <v>54422</v>
      </c>
      <c r="M21" s="113">
        <f>+'[11]IHSS GROWTH CALC'!I22</f>
        <v>9613</v>
      </c>
      <c r="N21" s="143">
        <f t="shared" si="1"/>
        <v>-355394</v>
      </c>
      <c r="O21" s="141"/>
      <c r="P21" s="113">
        <f t="shared" si="2"/>
        <v>0</v>
      </c>
      <c r="R21" s="101">
        <f>+'FY 08-09'!P21</f>
        <v>1226630</v>
      </c>
      <c r="S21" s="143">
        <f t="shared" si="3"/>
        <v>-1226630</v>
      </c>
    </row>
    <row r="22" spans="1:19" ht="12.75">
      <c r="A22" s="142" t="s">
        <v>29</v>
      </c>
      <c r="C22" s="101">
        <f>+'[1]CalWRKs Fed Elig Growth Calc'!H23</f>
        <v>722</v>
      </c>
      <c r="D22" s="101">
        <f>+'[2]CalWRKS Non-Fed Growth Calc'!H23</f>
        <v>-1854</v>
      </c>
      <c r="E22" s="101">
        <f>+'[3]CalWRKS ADMIN GROWTH CALC'!J23</f>
        <v>-3785</v>
      </c>
      <c r="F22" s="101">
        <f>+'[4]FC ADMIN GROWTH CALC'!I23</f>
        <v>480</v>
      </c>
      <c r="G22" s="101">
        <f>+'[5]FS ADMIN GROWTH CALC'!I23</f>
        <v>-18639</v>
      </c>
      <c r="H22" s="101">
        <f>+'[6]FC ASSISTANCE GROWTH CALC'!I23</f>
        <v>-43106</v>
      </c>
      <c r="I22" s="101">
        <f>+'[7]CWS GROWTH CALCULATION'!I23</f>
        <v>316894</v>
      </c>
      <c r="J22" s="101">
        <f>+'[8]FPP Growth Calculation'!G23</f>
        <v>0</v>
      </c>
      <c r="K22" s="101">
        <f>+'[9]Adoptions Growth Calc'!I23</f>
        <v>20180</v>
      </c>
      <c r="L22" s="101">
        <f>+'[10]PCSP GROWTH CALC'!I23</f>
        <v>291891</v>
      </c>
      <c r="M22" s="113">
        <f>+'[11]IHSS GROWTH CALC'!I23</f>
        <v>-6860</v>
      </c>
      <c r="N22" s="143">
        <f t="shared" si="1"/>
        <v>555923</v>
      </c>
      <c r="O22" s="141"/>
      <c r="P22" s="113">
        <f t="shared" si="2"/>
        <v>555923</v>
      </c>
      <c r="R22" s="101">
        <f>+'FY 08-09'!P22</f>
        <v>652286</v>
      </c>
      <c r="S22" s="143">
        <f t="shared" si="3"/>
        <v>-96363</v>
      </c>
    </row>
    <row r="23" spans="1:19" ht="12.75">
      <c r="A23" s="142" t="s">
        <v>30</v>
      </c>
      <c r="C23" s="101">
        <f>+'[1]CalWRKs Fed Elig Growth Calc'!H24</f>
        <v>-11147</v>
      </c>
      <c r="D23" s="101">
        <f>+'[2]CalWRKS Non-Fed Growth Calc'!H24</f>
        <v>-1172</v>
      </c>
      <c r="E23" s="101">
        <f>+'[3]CalWRKS ADMIN GROWTH CALC'!J24</f>
        <v>21400</v>
      </c>
      <c r="F23" s="101">
        <f>+'[4]FC ADMIN GROWTH CALC'!I24</f>
        <v>-1089</v>
      </c>
      <c r="G23" s="101">
        <f>+'[5]FS ADMIN GROWTH CALC'!I24</f>
        <v>6377</v>
      </c>
      <c r="H23" s="101">
        <f>+'[6]FC ASSISTANCE GROWTH CALC'!I24</f>
        <v>67929</v>
      </c>
      <c r="I23" s="101">
        <f>+'[7]CWS GROWTH CALCULATION'!I24</f>
        <v>-6829</v>
      </c>
      <c r="J23" s="101">
        <f>+'[8]FPP Growth Calculation'!G24</f>
        <v>0</v>
      </c>
      <c r="K23" s="101">
        <f>+'[9]Adoptions Growth Calc'!I24</f>
        <v>37645</v>
      </c>
      <c r="L23" s="101">
        <f>+'[10]PCSP GROWTH CALC'!I24</f>
        <v>625451</v>
      </c>
      <c r="M23" s="113">
        <f>+'[11]IHSS GROWTH CALC'!I24</f>
        <v>29535</v>
      </c>
      <c r="N23" s="143">
        <f t="shared" si="1"/>
        <v>768100</v>
      </c>
      <c r="O23" s="141"/>
      <c r="P23" s="113">
        <f t="shared" si="2"/>
        <v>768100</v>
      </c>
      <c r="R23" s="101">
        <f>+'FY 08-09'!P23</f>
        <v>458503</v>
      </c>
      <c r="S23" s="143">
        <f t="shared" si="3"/>
        <v>309597</v>
      </c>
    </row>
    <row r="24" spans="1:19" ht="12.75">
      <c r="A24" s="142" t="s">
        <v>31</v>
      </c>
      <c r="C24" s="101">
        <f>+'[1]CalWRKs Fed Elig Growth Calc'!H25</f>
        <v>3008</v>
      </c>
      <c r="D24" s="101">
        <f>+'[2]CalWRKS Non-Fed Growth Calc'!H25</f>
        <v>-164</v>
      </c>
      <c r="E24" s="101">
        <f>+'[3]CalWRKS ADMIN GROWTH CALC'!J25</f>
        <v>-5855</v>
      </c>
      <c r="F24" s="101">
        <f>+'[4]FC ADMIN GROWTH CALC'!I25</f>
        <v>41</v>
      </c>
      <c r="G24" s="101">
        <f>+'[5]FS ADMIN GROWTH CALC'!I25</f>
        <v>-11379</v>
      </c>
      <c r="H24" s="101">
        <f>+'[6]FC ASSISTANCE GROWTH CALC'!I25</f>
        <v>-7791</v>
      </c>
      <c r="I24" s="101">
        <f>+'[7]CWS GROWTH CALCULATION'!I25</f>
        <v>-17993</v>
      </c>
      <c r="J24" s="101">
        <f>+'[8]FPP Growth Calculation'!G25</f>
        <v>0</v>
      </c>
      <c r="K24" s="101">
        <f>+'[9]Adoptions Growth Calc'!I25</f>
        <v>28692</v>
      </c>
      <c r="L24" s="101">
        <f>+'[10]PCSP GROWTH CALC'!I25</f>
        <v>-44130</v>
      </c>
      <c r="M24" s="113">
        <f>+'[11]IHSS GROWTH CALC'!I25</f>
        <v>3861</v>
      </c>
      <c r="N24" s="143">
        <f t="shared" si="1"/>
        <v>-51710</v>
      </c>
      <c r="O24" s="141"/>
      <c r="P24" s="113">
        <f t="shared" si="2"/>
        <v>0</v>
      </c>
      <c r="R24" s="101">
        <f>+'FY 08-09'!P24</f>
        <v>6833</v>
      </c>
      <c r="S24" s="143">
        <f t="shared" si="3"/>
        <v>-6833</v>
      </c>
    </row>
    <row r="25" spans="1:19" ht="12.75">
      <c r="A25" s="142" t="s">
        <v>32</v>
      </c>
      <c r="C25" s="101">
        <f>+'[1]CalWRKs Fed Elig Growth Calc'!H26</f>
        <v>-2512218</v>
      </c>
      <c r="D25" s="101">
        <f>+'[2]CalWRKS Non-Fed Growth Calc'!H26</f>
        <v>-31415</v>
      </c>
      <c r="E25" s="101">
        <f>+'[3]CalWRKS ADMIN GROWTH CALC'!J26</f>
        <v>4857371</v>
      </c>
      <c r="F25" s="101">
        <f>+'[4]FC ADMIN GROWTH CALC'!I26</f>
        <v>457250</v>
      </c>
      <c r="G25" s="101">
        <f>+'[5]FS ADMIN GROWTH CALC'!I26</f>
        <v>-2866996</v>
      </c>
      <c r="H25" s="101">
        <f>+'[6]FC ASSISTANCE GROWTH CALC'!I26</f>
        <v>-22176861</v>
      </c>
      <c r="I25" s="101">
        <f>+'[7]CWS GROWTH CALCULATION'!I26</f>
        <v>-1502148</v>
      </c>
      <c r="J25" s="101">
        <f>+'[8]FPP Growth Calculation'!G26</f>
        <v>-3124843</v>
      </c>
      <c r="K25" s="101">
        <f>+'[9]Adoptions Growth Calc'!I26</f>
        <v>2033385</v>
      </c>
      <c r="L25" s="101">
        <f>+'[10]PCSP GROWTH CALC'!I26</f>
        <v>18359666</v>
      </c>
      <c r="M25" s="113">
        <f>+'[11]IHSS GROWTH CALC'!I26</f>
        <v>1900757</v>
      </c>
      <c r="N25" s="143">
        <f t="shared" si="1"/>
        <v>-4606052</v>
      </c>
      <c r="O25" s="141"/>
      <c r="P25" s="113">
        <f t="shared" si="2"/>
        <v>0</v>
      </c>
      <c r="R25" s="101">
        <f>+'FY 08-09'!P25</f>
        <v>34199593</v>
      </c>
      <c r="S25" s="143">
        <f t="shared" si="3"/>
        <v>-34199593</v>
      </c>
    </row>
    <row r="26" spans="1:19" ht="12.75">
      <c r="A26" s="142" t="s">
        <v>33</v>
      </c>
      <c r="C26" s="101">
        <f>+'[1]CalWRKs Fed Elig Growth Calc'!H27</f>
        <v>-33193</v>
      </c>
      <c r="D26" s="101">
        <f>+'[2]CalWRKS Non-Fed Growth Calc'!H27</f>
        <v>-861</v>
      </c>
      <c r="E26" s="101">
        <f>+'[3]CalWRKS ADMIN GROWTH CALC'!J27</f>
        <v>-5930</v>
      </c>
      <c r="F26" s="101">
        <f>+'[4]FC ADMIN GROWTH CALC'!I27</f>
        <v>-1225</v>
      </c>
      <c r="G26" s="101">
        <f>+'[5]FS ADMIN GROWTH CALC'!I27</f>
        <v>5982</v>
      </c>
      <c r="H26" s="101">
        <f>+'[6]FC ASSISTANCE GROWTH CALC'!I27</f>
        <v>-376606</v>
      </c>
      <c r="I26" s="101">
        <f>+'[7]CWS GROWTH CALCULATION'!I27</f>
        <v>59943</v>
      </c>
      <c r="J26" s="101">
        <f>+'[8]FPP Growth Calculation'!G27</f>
        <v>0</v>
      </c>
      <c r="K26" s="101">
        <f>+'[9]Adoptions Growth Calc'!I27</f>
        <v>42994</v>
      </c>
      <c r="L26" s="101">
        <f>+'[10]PCSP GROWTH CALC'!I27</f>
        <v>504144</v>
      </c>
      <c r="M26" s="113">
        <f>+'[11]IHSS GROWTH CALC'!I27</f>
        <v>-5916</v>
      </c>
      <c r="N26" s="143">
        <f t="shared" si="1"/>
        <v>189332</v>
      </c>
      <c r="O26" s="141"/>
      <c r="P26" s="113">
        <f t="shared" si="2"/>
        <v>189332</v>
      </c>
      <c r="R26" s="101">
        <f>+'FY 08-09'!P26</f>
        <v>158856</v>
      </c>
      <c r="S26" s="143">
        <f t="shared" si="3"/>
        <v>30476</v>
      </c>
    </row>
    <row r="27" spans="1:19" ht="12.75">
      <c r="A27" s="142" t="s">
        <v>34</v>
      </c>
      <c r="C27" s="101">
        <f>+'[1]CalWRKs Fed Elig Growth Calc'!H28</f>
        <v>-26991</v>
      </c>
      <c r="D27" s="101">
        <f>+'[2]CalWRKS Non-Fed Growth Calc'!H28</f>
        <v>88</v>
      </c>
      <c r="E27" s="101">
        <f>+'[3]CalWRKS ADMIN GROWTH CALC'!J28</f>
        <v>28811</v>
      </c>
      <c r="F27" s="101">
        <f>+'[4]FC ADMIN GROWTH CALC'!I28</f>
        <v>7497</v>
      </c>
      <c r="G27" s="101">
        <f>+'[5]FS ADMIN GROWTH CALC'!I28</f>
        <v>-6063</v>
      </c>
      <c r="H27" s="101">
        <f>+'[6]FC ASSISTANCE GROWTH CALC'!I28</f>
        <v>147217</v>
      </c>
      <c r="I27" s="101">
        <f>+'[7]CWS GROWTH CALCULATION'!I28</f>
        <v>14755</v>
      </c>
      <c r="J27" s="101">
        <f>+'[8]FPP Growth Calculation'!G28</f>
        <v>0</v>
      </c>
      <c r="K27" s="101">
        <f>+'[9]Adoptions Growth Calc'!I28</f>
        <v>-21639</v>
      </c>
      <c r="L27" s="101">
        <f>+'[10]PCSP GROWTH CALC'!I28</f>
        <v>471688</v>
      </c>
      <c r="M27" s="113">
        <f>+'[11]IHSS GROWTH CALC'!I28</f>
        <v>21284</v>
      </c>
      <c r="N27" s="143">
        <f t="shared" si="1"/>
        <v>636647</v>
      </c>
      <c r="O27" s="141"/>
      <c r="P27" s="113">
        <f t="shared" si="2"/>
        <v>636647</v>
      </c>
      <c r="R27" s="101">
        <f>+'FY 08-09'!P27</f>
        <v>0</v>
      </c>
      <c r="S27" s="143">
        <f t="shared" si="3"/>
        <v>636647</v>
      </c>
    </row>
    <row r="28" spans="1:19" ht="12.75">
      <c r="A28" s="142" t="s">
        <v>35</v>
      </c>
      <c r="C28" s="101">
        <f>+'[1]CalWRKs Fed Elig Growth Calc'!H29</f>
        <v>-1910</v>
      </c>
      <c r="D28" s="101">
        <f>+'[2]CalWRKS Non-Fed Growth Calc'!H29</f>
        <v>-686</v>
      </c>
      <c r="E28" s="101">
        <f>+'[3]CalWRKS ADMIN GROWTH CALC'!J29</f>
        <v>-9678</v>
      </c>
      <c r="F28" s="101">
        <f>+'[4]FC ADMIN GROWTH CALC'!I29</f>
        <v>-209</v>
      </c>
      <c r="G28" s="101">
        <f>+'[5]FS ADMIN GROWTH CALC'!I29</f>
        <v>-6749</v>
      </c>
      <c r="H28" s="101">
        <f>+'[6]FC ASSISTANCE GROWTH CALC'!I29</f>
        <v>-145565</v>
      </c>
      <c r="I28" s="101">
        <f>+'[7]CWS GROWTH CALCULATION'!I29</f>
        <v>26387</v>
      </c>
      <c r="J28" s="101">
        <f>+'[8]FPP Growth Calculation'!G29</f>
        <v>0</v>
      </c>
      <c r="K28" s="101">
        <f>+'[9]Adoptions Growth Calc'!I29</f>
        <v>-4844</v>
      </c>
      <c r="L28" s="101">
        <f>+'[10]PCSP GROWTH CALC'!I29</f>
        <v>-26494</v>
      </c>
      <c r="M28" s="113">
        <f>+'[11]IHSS GROWTH CALC'!I29</f>
        <v>1074</v>
      </c>
      <c r="N28" s="143">
        <f t="shared" si="1"/>
        <v>-168674</v>
      </c>
      <c r="O28" s="141"/>
      <c r="P28" s="113">
        <f t="shared" si="2"/>
        <v>0</v>
      </c>
      <c r="R28" s="101">
        <f>+'FY 08-09'!P28</f>
        <v>81867</v>
      </c>
      <c r="S28" s="143">
        <f t="shared" si="3"/>
        <v>-81867</v>
      </c>
    </row>
    <row r="29" spans="1:19" ht="12.75">
      <c r="A29" s="142" t="s">
        <v>36</v>
      </c>
      <c r="C29" s="101">
        <f>+'[1]CalWRKs Fed Elig Growth Calc'!H30</f>
        <v>-4258</v>
      </c>
      <c r="D29" s="101">
        <f>+'[2]CalWRKS Non-Fed Growth Calc'!H30</f>
        <v>-861</v>
      </c>
      <c r="E29" s="101">
        <f>+'[3]CalWRKS ADMIN GROWTH CALC'!J30</f>
        <v>1999</v>
      </c>
      <c r="F29" s="101">
        <f>+'[4]FC ADMIN GROWTH CALC'!I30</f>
        <v>12152</v>
      </c>
      <c r="G29" s="101">
        <f>+'[5]FS ADMIN GROWTH CALC'!I30</f>
        <v>-603</v>
      </c>
      <c r="H29" s="101">
        <f>+'[6]FC ASSISTANCE GROWTH CALC'!I30</f>
        <v>82723</v>
      </c>
      <c r="I29" s="101">
        <f>+'[7]CWS GROWTH CALCULATION'!I30</f>
        <v>48959</v>
      </c>
      <c r="J29" s="101">
        <f>+'[8]FPP Growth Calculation'!G30</f>
        <v>20913</v>
      </c>
      <c r="K29" s="101">
        <f>+'[9]Adoptions Growth Calc'!I30</f>
        <v>2488</v>
      </c>
      <c r="L29" s="101">
        <f>+'[10]PCSP GROWTH CALC'!I30</f>
        <v>218974</v>
      </c>
      <c r="M29" s="113">
        <f>+'[11]IHSS GROWTH CALC'!I30</f>
        <v>2360</v>
      </c>
      <c r="N29" s="143">
        <f t="shared" si="1"/>
        <v>384846</v>
      </c>
      <c r="O29" s="141"/>
      <c r="P29" s="113">
        <f t="shared" si="2"/>
        <v>384846</v>
      </c>
      <c r="R29" s="101">
        <f>+'FY 08-09'!P29</f>
        <v>314675</v>
      </c>
      <c r="S29" s="143">
        <f t="shared" si="3"/>
        <v>70171</v>
      </c>
    </row>
    <row r="30" spans="1:19" ht="12.75">
      <c r="A30" s="142" t="s">
        <v>37</v>
      </c>
      <c r="C30" s="101">
        <f>+'[1]CalWRKs Fed Elig Growth Calc'!H31</f>
        <v>-38642</v>
      </c>
      <c r="D30" s="101">
        <f>+'[2]CalWRKS Non-Fed Growth Calc'!H31</f>
        <v>-5143</v>
      </c>
      <c r="E30" s="101">
        <f>+'[3]CalWRKS ADMIN GROWTH CALC'!J31</f>
        <v>-48601</v>
      </c>
      <c r="F30" s="101">
        <f>+'[4]FC ADMIN GROWTH CALC'!I31</f>
        <v>10476</v>
      </c>
      <c r="G30" s="101">
        <f>+'[5]FS ADMIN GROWTH CALC'!I31</f>
        <v>-7741</v>
      </c>
      <c r="H30" s="101">
        <f>+'[6]FC ASSISTANCE GROWTH CALC'!I31</f>
        <v>531763</v>
      </c>
      <c r="I30" s="101">
        <f>+'[7]CWS GROWTH CALCULATION'!I31</f>
        <v>71321</v>
      </c>
      <c r="J30" s="101">
        <f>+'[8]FPP Growth Calculation'!G31</f>
        <v>0</v>
      </c>
      <c r="K30" s="101">
        <f>+'[9]Adoptions Growth Calc'!I31</f>
        <v>-8281</v>
      </c>
      <c r="L30" s="101">
        <f>+'[10]PCSP GROWTH CALC'!I31</f>
        <v>387098</v>
      </c>
      <c r="M30" s="113">
        <f>+'[11]IHSS GROWTH CALC'!I31</f>
        <v>17801</v>
      </c>
      <c r="N30" s="143">
        <f t="shared" si="1"/>
        <v>910051</v>
      </c>
      <c r="O30" s="141"/>
      <c r="P30" s="113">
        <f t="shared" si="2"/>
        <v>910051</v>
      </c>
      <c r="R30" s="101">
        <f>+'FY 08-09'!P30</f>
        <v>386260</v>
      </c>
      <c r="S30" s="143">
        <f t="shared" si="3"/>
        <v>523791</v>
      </c>
    </row>
    <row r="31" spans="1:19" ht="12.75">
      <c r="A31" s="142" t="s">
        <v>38</v>
      </c>
      <c r="C31" s="101">
        <f>+'[1]CalWRKs Fed Elig Growth Calc'!H32</f>
        <v>-136</v>
      </c>
      <c r="D31" s="101">
        <f>+'[2]CalWRKS Non-Fed Growth Calc'!H32</f>
        <v>-78</v>
      </c>
      <c r="E31" s="101">
        <f>+'[3]CalWRKS ADMIN GROWTH CALC'!J32</f>
        <v>13</v>
      </c>
      <c r="F31" s="101">
        <f>+'[4]FC ADMIN GROWTH CALC'!I32</f>
        <v>209</v>
      </c>
      <c r="G31" s="101">
        <f>+'[5]FS ADMIN GROWTH CALC'!I32</f>
        <v>-4804</v>
      </c>
      <c r="H31" s="101">
        <f>+'[6]FC ASSISTANCE GROWTH CALC'!I32</f>
        <v>130879</v>
      </c>
      <c r="I31" s="101">
        <f>+'[7]CWS GROWTH CALCULATION'!I32</f>
        <v>18214</v>
      </c>
      <c r="J31" s="101">
        <f>+'[8]FPP Growth Calculation'!G32</f>
        <v>0</v>
      </c>
      <c r="K31" s="101">
        <f>+'[9]Adoptions Growth Calc'!I32</f>
        <v>-892</v>
      </c>
      <c r="L31" s="101">
        <f>+'[10]PCSP GROWTH CALC'!I32</f>
        <v>14128</v>
      </c>
      <c r="M31" s="113">
        <f>+'[11]IHSS GROWTH CALC'!I32</f>
        <v>-3570</v>
      </c>
      <c r="N31" s="143">
        <f t="shared" si="1"/>
        <v>153963</v>
      </c>
      <c r="O31" s="141"/>
      <c r="P31" s="113">
        <f t="shared" si="2"/>
        <v>153963</v>
      </c>
      <c r="R31" s="101">
        <f>+'FY 08-09'!P31</f>
        <v>0</v>
      </c>
      <c r="S31" s="143">
        <f t="shared" si="3"/>
        <v>153963</v>
      </c>
    </row>
    <row r="32" spans="1:19" ht="12.75">
      <c r="A32" s="142" t="s">
        <v>39</v>
      </c>
      <c r="C32" s="101">
        <f>+'[1]CalWRKs Fed Elig Growth Calc'!H33</f>
        <v>518</v>
      </c>
      <c r="D32" s="101">
        <f>+'[2]CalWRKS Non-Fed Growth Calc'!H33</f>
        <v>31</v>
      </c>
      <c r="E32" s="101">
        <f>+'[3]CalWRKS ADMIN GROWTH CALC'!J33</f>
        <v>7055</v>
      </c>
      <c r="F32" s="101">
        <f>+'[4]FC ADMIN GROWTH CALC'!I33</f>
        <v>163</v>
      </c>
      <c r="G32" s="101">
        <f>+'[5]FS ADMIN GROWTH CALC'!I33</f>
        <v>-21699</v>
      </c>
      <c r="H32" s="101">
        <f>+'[6]FC ASSISTANCE GROWTH CALC'!I33</f>
        <v>93215</v>
      </c>
      <c r="I32" s="101">
        <f>+'[7]CWS GROWTH CALCULATION'!I33</f>
        <v>20415</v>
      </c>
      <c r="J32" s="101">
        <f>+'[8]FPP Growth Calculation'!G33</f>
        <v>0</v>
      </c>
      <c r="K32" s="101">
        <f>+'[9]Adoptions Growth Calc'!I33</f>
        <v>265</v>
      </c>
      <c r="L32" s="101">
        <f>+'[10]PCSP GROWTH CALC'!I33</f>
        <v>1727</v>
      </c>
      <c r="M32" s="113">
        <f>+'[11]IHSS GROWTH CALC'!I33</f>
        <v>4398</v>
      </c>
      <c r="N32" s="143">
        <f t="shared" si="1"/>
        <v>106088</v>
      </c>
      <c r="O32" s="141"/>
      <c r="P32" s="113">
        <f t="shared" si="2"/>
        <v>106088</v>
      </c>
      <c r="R32" s="101">
        <f>+'FY 08-09'!P32</f>
        <v>0</v>
      </c>
      <c r="S32" s="143">
        <f t="shared" si="3"/>
        <v>106088</v>
      </c>
    </row>
    <row r="33" spans="1:19" ht="12.75">
      <c r="A33" s="142" t="s">
        <v>40</v>
      </c>
      <c r="C33" s="101">
        <f>+'[1]CalWRKs Fed Elig Growth Calc'!H34</f>
        <v>-59021</v>
      </c>
      <c r="D33" s="101">
        <f>+'[2]CalWRKS Non-Fed Growth Calc'!H34</f>
        <v>-4906</v>
      </c>
      <c r="E33" s="101">
        <f>+'[3]CalWRKS ADMIN GROWTH CALC'!J34</f>
        <v>-44468</v>
      </c>
      <c r="F33" s="101">
        <f>+'[4]FC ADMIN GROWTH CALC'!I34</f>
        <v>2098</v>
      </c>
      <c r="G33" s="101">
        <f>+'[5]FS ADMIN GROWTH CALC'!I34</f>
        <v>-176983</v>
      </c>
      <c r="H33" s="101">
        <f>+'[6]FC ASSISTANCE GROWTH CALC'!I34</f>
        <v>340400</v>
      </c>
      <c r="I33" s="101">
        <f>+'[7]CWS GROWTH CALCULATION'!I34</f>
        <v>44080</v>
      </c>
      <c r="J33" s="101">
        <f>+'[8]FPP Growth Calculation'!G34</f>
        <v>0</v>
      </c>
      <c r="K33" s="101">
        <f>+'[9]Adoptions Growth Calc'!I34</f>
        <v>97527</v>
      </c>
      <c r="L33" s="101">
        <f>+'[10]PCSP GROWTH CALC'!I34</f>
        <v>494722</v>
      </c>
      <c r="M33" s="113">
        <f>+'[11]IHSS GROWTH CALC'!I34</f>
        <v>-10249</v>
      </c>
      <c r="N33" s="143">
        <f t="shared" si="1"/>
        <v>683200</v>
      </c>
      <c r="O33" s="141"/>
      <c r="P33" s="113">
        <f t="shared" si="2"/>
        <v>683200</v>
      </c>
      <c r="R33" s="101">
        <f>+'FY 08-09'!P33</f>
        <v>1149242</v>
      </c>
      <c r="S33" s="143">
        <f t="shared" si="3"/>
        <v>-466042</v>
      </c>
    </row>
    <row r="34" spans="1:19" ht="12.75">
      <c r="A34" s="142" t="s">
        <v>41</v>
      </c>
      <c r="C34" s="101">
        <f>+'[1]CalWRKs Fed Elig Growth Calc'!H35</f>
        <v>-3311</v>
      </c>
      <c r="D34" s="101">
        <f>+'[2]CalWRKS Non-Fed Growth Calc'!H35</f>
        <v>-471</v>
      </c>
      <c r="E34" s="101">
        <f>+'[3]CalWRKS ADMIN GROWTH CALC'!J35</f>
        <v>2849</v>
      </c>
      <c r="F34" s="101">
        <f>+'[4]FC ADMIN GROWTH CALC'!I35</f>
        <v>2225</v>
      </c>
      <c r="G34" s="101">
        <f>+'[5]FS ADMIN GROWTH CALC'!I35</f>
        <v>-12896</v>
      </c>
      <c r="H34" s="101">
        <f>+'[6]FC ASSISTANCE GROWTH CALC'!I35</f>
        <v>-104846</v>
      </c>
      <c r="I34" s="101">
        <f>+'[7]CWS GROWTH CALCULATION'!I35</f>
        <v>122830</v>
      </c>
      <c r="J34" s="101">
        <f>+'[8]FPP Growth Calculation'!G35</f>
        <v>31162</v>
      </c>
      <c r="K34" s="101">
        <f>+'[9]Adoptions Growth Calc'!I35</f>
        <v>-3184</v>
      </c>
      <c r="L34" s="101">
        <f>+'[10]PCSP GROWTH CALC'!I35</f>
        <v>336458</v>
      </c>
      <c r="M34" s="113">
        <f>+'[11]IHSS GROWTH CALC'!I35</f>
        <v>933</v>
      </c>
      <c r="N34" s="143">
        <f t="shared" si="1"/>
        <v>371749</v>
      </c>
      <c r="O34" s="141"/>
      <c r="P34" s="113">
        <f t="shared" si="2"/>
        <v>371749</v>
      </c>
      <c r="R34" s="101">
        <f>+'FY 08-09'!P34</f>
        <v>490275</v>
      </c>
      <c r="S34" s="143">
        <f t="shared" si="3"/>
        <v>-118526</v>
      </c>
    </row>
    <row r="35" spans="1:19" ht="12.75">
      <c r="A35" s="142" t="s">
        <v>42</v>
      </c>
      <c r="C35" s="101">
        <f>+'[1]CalWRKs Fed Elig Growth Calc'!H36</f>
        <v>-10470</v>
      </c>
      <c r="D35" s="101">
        <f>+'[2]CalWRKS Non-Fed Growth Calc'!H36</f>
        <v>-1082</v>
      </c>
      <c r="E35" s="101">
        <f>+'[3]CalWRKS ADMIN GROWTH CALC'!J36</f>
        <v>-8145</v>
      </c>
      <c r="F35" s="101">
        <f>+'[4]FC ADMIN GROWTH CALC'!I36</f>
        <v>-11367</v>
      </c>
      <c r="G35" s="101">
        <f>+'[5]FS ADMIN GROWTH CALC'!I36</f>
        <v>-30780</v>
      </c>
      <c r="H35" s="101">
        <f>+'[6]FC ASSISTANCE GROWTH CALC'!I36</f>
        <v>-23921</v>
      </c>
      <c r="I35" s="101">
        <f>+'[7]CWS GROWTH CALCULATION'!I36</f>
        <v>-11041</v>
      </c>
      <c r="J35" s="101">
        <f>+'[8]FPP Growth Calculation'!G36</f>
        <v>0</v>
      </c>
      <c r="K35" s="101">
        <f>+'[9]Adoptions Growth Calc'!I36</f>
        <v>5549</v>
      </c>
      <c r="L35" s="101">
        <f>+'[10]PCSP GROWTH CALC'!I36</f>
        <v>28320</v>
      </c>
      <c r="M35" s="113">
        <f>+'[11]IHSS GROWTH CALC'!I36</f>
        <v>-20633</v>
      </c>
      <c r="N35" s="143">
        <f t="shared" si="1"/>
        <v>-83570</v>
      </c>
      <c r="O35" s="141"/>
      <c r="P35" s="113">
        <f t="shared" si="2"/>
        <v>0</v>
      </c>
      <c r="R35" s="101">
        <f>+'FY 08-09'!P35</f>
        <v>0</v>
      </c>
      <c r="S35" s="143">
        <f t="shared" si="3"/>
        <v>0</v>
      </c>
    </row>
    <row r="36" spans="1:19" ht="12.75">
      <c r="A36" s="142" t="s">
        <v>43</v>
      </c>
      <c r="C36" s="101">
        <f>+'[1]CalWRKs Fed Elig Growth Calc'!H37</f>
        <v>-308852</v>
      </c>
      <c r="D36" s="101">
        <f>+'[2]CalWRKS Non-Fed Growth Calc'!H37</f>
        <v>-7986</v>
      </c>
      <c r="E36" s="101">
        <f>+'[3]CalWRKS ADMIN GROWTH CALC'!J37</f>
        <v>57026</v>
      </c>
      <c r="F36" s="101">
        <f>+'[4]FC ADMIN GROWTH CALC'!I37</f>
        <v>91456</v>
      </c>
      <c r="G36" s="101">
        <f>+'[5]FS ADMIN GROWTH CALC'!I37</f>
        <v>-423415</v>
      </c>
      <c r="H36" s="101">
        <f>+'[6]FC ASSISTANCE GROWTH CALC'!I37</f>
        <v>1579601</v>
      </c>
      <c r="I36" s="101">
        <f>+'[7]CWS GROWTH CALCULATION'!I37</f>
        <v>2631583</v>
      </c>
      <c r="J36" s="101">
        <f>+'[8]FPP Growth Calculation'!G37</f>
        <v>0</v>
      </c>
      <c r="K36" s="101">
        <f>+'[9]Adoptions Growth Calc'!I37</f>
        <v>-34044</v>
      </c>
      <c r="L36" s="101">
        <f>+'[10]PCSP GROWTH CALC'!I37</f>
        <v>3843100</v>
      </c>
      <c r="M36" s="113">
        <f>+'[11]IHSS GROWTH CALC'!I37</f>
        <v>-90247</v>
      </c>
      <c r="N36" s="143">
        <f t="shared" si="1"/>
        <v>7338222</v>
      </c>
      <c r="O36" s="141"/>
      <c r="P36" s="113">
        <f t="shared" si="2"/>
        <v>7338222</v>
      </c>
      <c r="R36" s="101">
        <f>+'FY 08-09'!P36</f>
        <v>5700518</v>
      </c>
      <c r="S36" s="143">
        <f t="shared" si="3"/>
        <v>1637704</v>
      </c>
    </row>
    <row r="37" spans="1:19" ht="12.75">
      <c r="A37" s="142" t="s">
        <v>44</v>
      </c>
      <c r="C37" s="101">
        <f>+'[1]CalWRKs Fed Elig Growth Calc'!H38</f>
        <v>-16103</v>
      </c>
      <c r="D37" s="101">
        <f>+'[2]CalWRKS Non-Fed Growth Calc'!H38</f>
        <v>-2888</v>
      </c>
      <c r="E37" s="101">
        <f>+'[3]CalWRKS ADMIN GROWTH CALC'!J38</f>
        <v>220</v>
      </c>
      <c r="F37" s="101">
        <f>+'[4]FC ADMIN GROWTH CALC'!I38</f>
        <v>7903</v>
      </c>
      <c r="G37" s="101">
        <f>+'[5]FS ADMIN GROWTH CALC'!I38</f>
        <v>-41410</v>
      </c>
      <c r="H37" s="101">
        <f>+'[6]FC ASSISTANCE GROWTH CALC'!I38</f>
        <v>180860</v>
      </c>
      <c r="I37" s="101">
        <f>+'[7]CWS GROWTH CALCULATION'!I38</f>
        <v>210464</v>
      </c>
      <c r="J37" s="101">
        <f>+'[8]FPP Growth Calculation'!G38</f>
        <v>3447</v>
      </c>
      <c r="K37" s="101">
        <f>+'[9]Adoptions Growth Calc'!I38</f>
        <v>72029</v>
      </c>
      <c r="L37" s="101">
        <f>+'[10]PCSP GROWTH CALC'!I38</f>
        <v>448055</v>
      </c>
      <c r="M37" s="113">
        <f>+'[11]IHSS GROWTH CALC'!I38</f>
        <v>-16399</v>
      </c>
      <c r="N37" s="143">
        <f t="shared" si="1"/>
        <v>846178</v>
      </c>
      <c r="O37" s="141"/>
      <c r="P37" s="113">
        <f t="shared" si="2"/>
        <v>846178</v>
      </c>
      <c r="R37" s="101">
        <f>+'FY 08-09'!P37</f>
        <v>243358</v>
      </c>
      <c r="S37" s="143">
        <f t="shared" si="3"/>
        <v>602820</v>
      </c>
    </row>
    <row r="38" spans="1:19" ht="12.75">
      <c r="A38" s="142" t="s">
        <v>45</v>
      </c>
      <c r="C38" s="101">
        <f>+'[1]CalWRKs Fed Elig Growth Calc'!H39</f>
        <v>269</v>
      </c>
      <c r="D38" s="101">
        <f>+'[2]CalWRKS Non-Fed Growth Calc'!H39</f>
        <v>-373</v>
      </c>
      <c r="E38" s="101">
        <f>+'[3]CalWRKS ADMIN GROWTH CALC'!J39</f>
        <v>49</v>
      </c>
      <c r="F38" s="101">
        <f>+'[4]FC ADMIN GROWTH CALC'!I39</f>
        <v>-3595</v>
      </c>
      <c r="G38" s="101">
        <f>+'[5]FS ADMIN GROWTH CALC'!I39</f>
        <v>-3043</v>
      </c>
      <c r="H38" s="101">
        <f>+'[6]FC ASSISTANCE GROWTH CALC'!I39</f>
        <v>-138516</v>
      </c>
      <c r="I38" s="101">
        <f>+'[7]CWS GROWTH CALCULATION'!I39</f>
        <v>-11321</v>
      </c>
      <c r="J38" s="101">
        <f>+'[8]FPP Growth Calculation'!G39</f>
        <v>0</v>
      </c>
      <c r="K38" s="101">
        <f>+'[9]Adoptions Growth Calc'!I39</f>
        <v>8125</v>
      </c>
      <c r="L38" s="101">
        <f>+'[10]PCSP GROWTH CALC'!I39</f>
        <v>64593</v>
      </c>
      <c r="M38" s="113">
        <f>+'[11]IHSS GROWTH CALC'!I39</f>
        <v>-4851</v>
      </c>
      <c r="N38" s="143">
        <f t="shared" si="1"/>
        <v>-88663</v>
      </c>
      <c r="O38" s="141"/>
      <c r="P38" s="113">
        <f t="shared" si="2"/>
        <v>0</v>
      </c>
      <c r="R38" s="101">
        <f>+'FY 08-09'!P38</f>
        <v>0</v>
      </c>
      <c r="S38" s="143">
        <f t="shared" si="3"/>
        <v>0</v>
      </c>
    </row>
    <row r="39" spans="1:19" ht="12.75">
      <c r="A39" s="142" t="s">
        <v>46</v>
      </c>
      <c r="C39" s="101">
        <f>+'[1]CalWRKs Fed Elig Growth Calc'!H40</f>
        <v>-496514</v>
      </c>
      <c r="D39" s="101">
        <f>+'[2]CalWRKS Non-Fed Growth Calc'!H40</f>
        <v>-42484</v>
      </c>
      <c r="E39" s="101">
        <f>+'[3]CalWRKS ADMIN GROWTH CALC'!J40</f>
        <v>266363</v>
      </c>
      <c r="F39" s="101">
        <f>+'[4]FC ADMIN GROWTH CALC'!I40</f>
        <v>18008</v>
      </c>
      <c r="G39" s="101">
        <f>+'[5]FS ADMIN GROWTH CALC'!I40</f>
        <v>-249001</v>
      </c>
      <c r="H39" s="101">
        <f>+'[6]FC ASSISTANCE GROWTH CALC'!I40</f>
        <v>-8895215</v>
      </c>
      <c r="I39" s="101">
        <f>+'[7]CWS GROWTH CALCULATION'!I40</f>
        <v>195844</v>
      </c>
      <c r="J39" s="101">
        <f>+'[8]FPP Growth Calculation'!G40</f>
        <v>10498</v>
      </c>
      <c r="K39" s="101">
        <f>+'[9]Adoptions Growth Calc'!I40</f>
        <v>715188</v>
      </c>
      <c r="L39" s="101">
        <f>+'[10]PCSP GROWTH CALC'!I40</f>
        <v>4456124</v>
      </c>
      <c r="M39" s="113">
        <f>+'[11]IHSS GROWTH CALC'!I40</f>
        <v>215122</v>
      </c>
      <c r="N39" s="143">
        <f t="shared" si="1"/>
        <v>-3806067</v>
      </c>
      <c r="O39" s="141"/>
      <c r="P39" s="113">
        <f t="shared" si="2"/>
        <v>0</v>
      </c>
      <c r="R39" s="101">
        <f>+'FY 08-09'!P39</f>
        <v>4164275</v>
      </c>
      <c r="S39" s="143">
        <f t="shared" si="3"/>
        <v>-4164275</v>
      </c>
    </row>
    <row r="40" spans="1:19" ht="12.75">
      <c r="A40" s="142" t="s">
        <v>47</v>
      </c>
      <c r="C40" s="101">
        <f>+'[1]CalWRKs Fed Elig Growth Calc'!H41</f>
        <v>-199507</v>
      </c>
      <c r="D40" s="101">
        <f>+'[2]CalWRKS Non-Fed Growth Calc'!H41</f>
        <v>-26210</v>
      </c>
      <c r="E40" s="101">
        <f>+'[3]CalWRKS ADMIN GROWTH CALC'!J41</f>
        <v>264298</v>
      </c>
      <c r="F40" s="101">
        <f>+'[4]FC ADMIN GROWTH CALC'!I41</f>
        <v>180555</v>
      </c>
      <c r="G40" s="101">
        <f>+'[5]FS ADMIN GROWTH CALC'!I41</f>
        <v>-437233</v>
      </c>
      <c r="H40" s="101">
        <f>+'[6]FC ASSISTANCE GROWTH CALC'!I41</f>
        <v>-959712</v>
      </c>
      <c r="I40" s="101">
        <f>+'[7]CWS GROWTH CALCULATION'!I41</f>
        <v>255832</v>
      </c>
      <c r="J40" s="101">
        <f>+'[8]FPP Growth Calculation'!G41</f>
        <v>20369</v>
      </c>
      <c r="K40" s="101">
        <f>+'[9]Adoptions Growth Calc'!I41</f>
        <v>56133</v>
      </c>
      <c r="L40" s="101">
        <f>+'[10]PCSP GROWTH CALC'!I41</f>
        <v>2995956</v>
      </c>
      <c r="M40" s="113">
        <f>+'[11]IHSS GROWTH CALC'!I41</f>
        <v>-423383</v>
      </c>
      <c r="N40" s="143">
        <f t="shared" si="1"/>
        <v>1727098</v>
      </c>
      <c r="O40" s="141"/>
      <c r="P40" s="113">
        <f t="shared" si="2"/>
        <v>1727098</v>
      </c>
      <c r="R40" s="101">
        <f>+'FY 08-09'!P40</f>
        <v>3674565</v>
      </c>
      <c r="S40" s="143">
        <f t="shared" si="3"/>
        <v>-1947467</v>
      </c>
    </row>
    <row r="41" spans="1:19" ht="12.75">
      <c r="A41" s="142" t="s">
        <v>48</v>
      </c>
      <c r="C41" s="101">
        <f>+'[1]CalWRKs Fed Elig Growth Calc'!H42</f>
        <v>-4836</v>
      </c>
      <c r="D41" s="101">
        <f>+'[2]CalWRKS Non-Fed Growth Calc'!H42</f>
        <v>-1006</v>
      </c>
      <c r="E41" s="101">
        <f>+'[3]CalWRKS ADMIN GROWTH CALC'!J42</f>
        <v>-420</v>
      </c>
      <c r="F41" s="101">
        <f>+'[4]FC ADMIN GROWTH CALC'!I42</f>
        <v>1718</v>
      </c>
      <c r="G41" s="101">
        <f>+'[5]FS ADMIN GROWTH CALC'!I42</f>
        <v>-12635</v>
      </c>
      <c r="H41" s="101">
        <f>+'[6]FC ASSISTANCE GROWTH CALC'!I42</f>
        <v>63183</v>
      </c>
      <c r="I41" s="101">
        <f>+'[7]CWS GROWTH CALCULATION'!I42</f>
        <v>44579</v>
      </c>
      <c r="J41" s="101">
        <f>+'[8]FPP Growth Calculation'!G42</f>
        <v>0</v>
      </c>
      <c r="K41" s="101">
        <f>+'[9]Adoptions Growth Calc'!I42</f>
        <v>14815</v>
      </c>
      <c r="L41" s="101">
        <f>+'[10]PCSP GROWTH CALC'!I42</f>
        <v>83096</v>
      </c>
      <c r="M41" s="113">
        <f>+'[11]IHSS GROWTH CALC'!I42</f>
        <v>2427</v>
      </c>
      <c r="N41" s="143">
        <f t="shared" si="1"/>
        <v>190921</v>
      </c>
      <c r="O41" s="141"/>
      <c r="P41" s="113">
        <f t="shared" si="2"/>
        <v>190921</v>
      </c>
      <c r="R41" s="101">
        <f>+'FY 08-09'!P41</f>
        <v>321530</v>
      </c>
      <c r="S41" s="143">
        <f t="shared" si="3"/>
        <v>-130609</v>
      </c>
    </row>
    <row r="42" spans="1:19" ht="12.75">
      <c r="A42" s="142" t="s">
        <v>49</v>
      </c>
      <c r="C42" s="101">
        <f>+'[1]CalWRKs Fed Elig Growth Calc'!H43</f>
        <v>-589513</v>
      </c>
      <c r="D42" s="101">
        <f>+'[2]CalWRKS Non-Fed Growth Calc'!H43</f>
        <v>-68823</v>
      </c>
      <c r="E42" s="101">
        <f>+'[3]CalWRKS ADMIN GROWTH CALC'!J43</f>
        <v>181906</v>
      </c>
      <c r="F42" s="101">
        <f>+'[4]FC ADMIN GROWTH CALC'!I43</f>
        <v>-30145</v>
      </c>
      <c r="G42" s="101">
        <f>+'[5]FS ADMIN GROWTH CALC'!I43</f>
        <v>-422178</v>
      </c>
      <c r="H42" s="101">
        <f>+'[6]FC ASSISTANCE GROWTH CALC'!I43</f>
        <v>-2911695</v>
      </c>
      <c r="I42" s="101">
        <f>+'[7]CWS GROWTH CALCULATION'!I43</f>
        <v>448163</v>
      </c>
      <c r="J42" s="101">
        <f>+'[8]FPP Growth Calculation'!G43</f>
        <v>0</v>
      </c>
      <c r="K42" s="101">
        <f>+'[9]Adoptions Growth Calc'!I43</f>
        <v>613041</v>
      </c>
      <c r="L42" s="101">
        <f>+'[10]PCSP GROWTH CALC'!I43</f>
        <v>3577873</v>
      </c>
      <c r="M42" s="113">
        <f>+'[11]IHSS GROWTH CALC'!I43</f>
        <v>54741</v>
      </c>
      <c r="N42" s="143">
        <f t="shared" si="1"/>
        <v>853370</v>
      </c>
      <c r="O42" s="141"/>
      <c r="P42" s="113">
        <f t="shared" si="2"/>
        <v>853370</v>
      </c>
      <c r="R42" s="101">
        <f>+'FY 08-09'!P42</f>
        <v>7665332</v>
      </c>
      <c r="S42" s="143">
        <f t="shared" si="3"/>
        <v>-6811962</v>
      </c>
    </row>
    <row r="43" spans="1:19" ht="12.75">
      <c r="A43" s="142" t="s">
        <v>50</v>
      </c>
      <c r="C43" s="101">
        <f>+'[1]CalWRKs Fed Elig Growth Calc'!H44</f>
        <v>-374168</v>
      </c>
      <c r="D43" s="101">
        <f>+'[2]CalWRKS Non-Fed Growth Calc'!H44</f>
        <v>-34544</v>
      </c>
      <c r="E43" s="101">
        <f>+'[3]CalWRKS ADMIN GROWTH CALC'!J44</f>
        <v>14280</v>
      </c>
      <c r="F43" s="101">
        <f>+'[4]FC ADMIN GROWTH CALC'!I44</f>
        <v>42767</v>
      </c>
      <c r="G43" s="101">
        <f>+'[5]FS ADMIN GROWTH CALC'!I44</f>
        <v>-265553</v>
      </c>
      <c r="H43" s="101">
        <f>+'[6]FC ASSISTANCE GROWTH CALC'!I44</f>
        <v>58428</v>
      </c>
      <c r="I43" s="101">
        <f>+'[7]CWS GROWTH CALCULATION'!I44</f>
        <v>618460</v>
      </c>
      <c r="J43" s="101">
        <f>+'[8]FPP Growth Calculation'!G44</f>
        <v>67708</v>
      </c>
      <c r="K43" s="101">
        <f>+'[9]Adoptions Growth Calc'!I44</f>
        <v>806757</v>
      </c>
      <c r="L43" s="101">
        <f>+'[10]PCSP GROWTH CALC'!I44</f>
        <v>2083600</v>
      </c>
      <c r="M43" s="113">
        <f>+'[11]IHSS GROWTH CALC'!I44</f>
        <v>-189966</v>
      </c>
      <c r="N43" s="143">
        <f t="shared" si="1"/>
        <v>2827769</v>
      </c>
      <c r="O43" s="141"/>
      <c r="P43" s="113">
        <f t="shared" si="2"/>
        <v>2827769</v>
      </c>
      <c r="R43" s="101">
        <f>+'FY 08-09'!P43</f>
        <v>5833073</v>
      </c>
      <c r="S43" s="143">
        <f t="shared" si="3"/>
        <v>-3005304</v>
      </c>
    </row>
    <row r="44" spans="1:19" ht="12.75">
      <c r="A44" s="142" t="s">
        <v>51</v>
      </c>
      <c r="C44" s="101">
        <f>+'[1]CalWRKs Fed Elig Growth Calc'!H45</f>
        <v>-26210</v>
      </c>
      <c r="D44" s="101">
        <f>+'[2]CalWRKS Non-Fed Growth Calc'!H45</f>
        <v>621</v>
      </c>
      <c r="E44" s="101">
        <f>+'[3]CalWRKS ADMIN GROWTH CALC'!J45</f>
        <v>192028</v>
      </c>
      <c r="F44" s="101">
        <f>+'[4]FC ADMIN GROWTH CALC'!I45</f>
        <v>5905</v>
      </c>
      <c r="G44" s="101">
        <f>+'[5]FS ADMIN GROWTH CALC'!I45</f>
        <v>215204</v>
      </c>
      <c r="H44" s="101">
        <f>+'[6]FC ASSISTANCE GROWTH CALC'!I45</f>
        <v>-623605</v>
      </c>
      <c r="I44" s="101">
        <f>+'[7]CWS GROWTH CALCULATION'!I45</f>
        <v>-201095</v>
      </c>
      <c r="J44" s="101">
        <f>+'[8]FPP Growth Calculation'!G45</f>
        <v>0</v>
      </c>
      <c r="K44" s="101">
        <f>+'[9]Adoptions Growth Calc'!I45</f>
        <v>139667</v>
      </c>
      <c r="L44" s="101">
        <f>+'[10]PCSP GROWTH CALC'!I45</f>
        <v>3844564</v>
      </c>
      <c r="M44" s="113">
        <f>+'[11]IHSS GROWTH CALC'!I45</f>
        <v>1052</v>
      </c>
      <c r="N44" s="143">
        <f t="shared" si="1"/>
        <v>3548131</v>
      </c>
      <c r="O44" s="141"/>
      <c r="P44" s="113">
        <f t="shared" si="2"/>
        <v>3548131</v>
      </c>
      <c r="R44" s="101">
        <f>+'FY 08-09'!P44</f>
        <v>7141494</v>
      </c>
      <c r="S44" s="143">
        <f t="shared" si="3"/>
        <v>-3593363</v>
      </c>
    </row>
    <row r="45" spans="1:19" ht="12.75">
      <c r="A45" s="142" t="s">
        <v>52</v>
      </c>
      <c r="C45" s="101">
        <f>+'[1]CalWRKs Fed Elig Growth Calc'!H46</f>
        <v>-115781</v>
      </c>
      <c r="D45" s="101">
        <f>+'[2]CalWRKS Non-Fed Growth Calc'!H46</f>
        <v>-5908</v>
      </c>
      <c r="E45" s="101">
        <f>+'[3]CalWRKS ADMIN GROWTH CALC'!J46</f>
        <v>-8990</v>
      </c>
      <c r="F45" s="101">
        <f>+'[4]FC ADMIN GROWTH CALC'!I46</f>
        <v>94</v>
      </c>
      <c r="G45" s="101">
        <f>+'[5]FS ADMIN GROWTH CALC'!I46</f>
        <v>-48805</v>
      </c>
      <c r="H45" s="101">
        <f>+'[6]FC ASSISTANCE GROWTH CALC'!I46</f>
        <v>-306550</v>
      </c>
      <c r="I45" s="101">
        <f>+'[7]CWS GROWTH CALCULATION'!I46</f>
        <v>344667</v>
      </c>
      <c r="J45" s="101">
        <f>+'[8]FPP Growth Calculation'!G46</f>
        <v>0</v>
      </c>
      <c r="K45" s="101">
        <f>+'[9]Adoptions Growth Calc'!I46</f>
        <v>-9453</v>
      </c>
      <c r="L45" s="101">
        <f>+'[10]PCSP GROWTH CALC'!I46</f>
        <v>-372839</v>
      </c>
      <c r="M45" s="113">
        <f>+'[11]IHSS GROWTH CALC'!I46</f>
        <v>296</v>
      </c>
      <c r="N45" s="143">
        <f t="shared" si="1"/>
        <v>-523269</v>
      </c>
      <c r="O45" s="141"/>
      <c r="P45" s="113">
        <f t="shared" si="2"/>
        <v>0</v>
      </c>
      <c r="R45" s="101">
        <f>+'FY 08-09'!P45</f>
        <v>1295944</v>
      </c>
      <c r="S45" s="143">
        <f t="shared" si="3"/>
        <v>-1295944</v>
      </c>
    </row>
    <row r="46" spans="1:19" ht="12.75">
      <c r="A46" s="142" t="s">
        <v>53</v>
      </c>
      <c r="C46" s="101">
        <f>+'[1]CalWRKs Fed Elig Growth Calc'!H47</f>
        <v>-17720</v>
      </c>
      <c r="D46" s="101">
        <f>+'[2]CalWRKS Non-Fed Growth Calc'!H47</f>
        <v>-1205</v>
      </c>
      <c r="E46" s="101">
        <f>+'[3]CalWRKS ADMIN GROWTH CALC'!J47</f>
        <v>43848</v>
      </c>
      <c r="F46" s="101">
        <f>+'[4]FC ADMIN GROWTH CALC'!I47</f>
        <v>-11289</v>
      </c>
      <c r="G46" s="101">
        <f>+'[5]FS ADMIN GROWTH CALC'!I47</f>
        <v>-9196</v>
      </c>
      <c r="H46" s="101">
        <f>+'[6]FC ASSISTANCE GROWTH CALC'!I47</f>
        <v>75213</v>
      </c>
      <c r="I46" s="101">
        <f>+'[7]CWS GROWTH CALCULATION'!I47</f>
        <v>-71094</v>
      </c>
      <c r="J46" s="101">
        <f>+'[8]FPP Growth Calculation'!G47</f>
        <v>28668</v>
      </c>
      <c r="K46" s="101">
        <f>+'[9]Adoptions Growth Calc'!I47</f>
        <v>30905</v>
      </c>
      <c r="L46" s="101">
        <f>+'[10]PCSP GROWTH CALC'!I47</f>
        <v>226568</v>
      </c>
      <c r="M46" s="113">
        <f>+'[11]IHSS GROWTH CALC'!I47</f>
        <v>-14573</v>
      </c>
      <c r="N46" s="143">
        <f t="shared" si="1"/>
        <v>280125</v>
      </c>
      <c r="O46" s="141"/>
      <c r="P46" s="113">
        <f t="shared" si="2"/>
        <v>280125</v>
      </c>
      <c r="R46" s="101">
        <f>+'FY 08-09'!P46</f>
        <v>850806</v>
      </c>
      <c r="S46" s="143">
        <f t="shared" si="3"/>
        <v>-570681</v>
      </c>
    </row>
    <row r="47" spans="1:19" ht="12.75">
      <c r="A47" s="142" t="s">
        <v>54</v>
      </c>
      <c r="C47" s="101">
        <f>+'[1]CalWRKs Fed Elig Growth Calc'!H48</f>
        <v>-25641</v>
      </c>
      <c r="D47" s="101">
        <f>+'[2]CalWRKS Non-Fed Growth Calc'!H48</f>
        <v>-1825</v>
      </c>
      <c r="E47" s="101">
        <f>+'[3]CalWRKS ADMIN GROWTH CALC'!J48</f>
        <v>37466</v>
      </c>
      <c r="F47" s="101">
        <f>+'[4]FC ADMIN GROWTH CALC'!I48</f>
        <v>-27708</v>
      </c>
      <c r="G47" s="101">
        <f>+'[5]FS ADMIN GROWTH CALC'!I48</f>
        <v>-93464</v>
      </c>
      <c r="H47" s="101">
        <f>+'[6]FC ASSISTANCE GROWTH CALC'!I48</f>
        <v>-835528</v>
      </c>
      <c r="I47" s="101">
        <f>+'[7]CWS GROWTH CALCULATION'!I48</f>
        <v>171651</v>
      </c>
      <c r="J47" s="101">
        <f>+'[8]FPP Growth Calculation'!G48</f>
        <v>0</v>
      </c>
      <c r="K47" s="101">
        <f>+'[9]Adoptions Growth Calc'!I48</f>
        <v>27102</v>
      </c>
      <c r="L47" s="101">
        <f>+'[10]PCSP GROWTH CALC'!I48</f>
        <v>892000</v>
      </c>
      <c r="M47" s="113">
        <f>+'[11]IHSS GROWTH CALC'!I48</f>
        <v>-135655</v>
      </c>
      <c r="N47" s="143">
        <f t="shared" si="1"/>
        <v>8398</v>
      </c>
      <c r="O47" s="141"/>
      <c r="P47" s="113">
        <f t="shared" si="2"/>
        <v>8398</v>
      </c>
      <c r="R47" s="101">
        <f>+'FY 08-09'!P47</f>
        <v>1533019</v>
      </c>
      <c r="S47" s="143">
        <f t="shared" si="3"/>
        <v>-1524621</v>
      </c>
    </row>
    <row r="48" spans="1:19" ht="12.75">
      <c r="A48" s="142" t="s">
        <v>55</v>
      </c>
      <c r="C48" s="101">
        <f>+'[1]CalWRKs Fed Elig Growth Calc'!H49</f>
        <v>-48411</v>
      </c>
      <c r="D48" s="101">
        <f>+'[2]CalWRKS Non-Fed Growth Calc'!H49</f>
        <v>-2032</v>
      </c>
      <c r="E48" s="101">
        <f>+'[3]CalWRKS ADMIN GROWTH CALC'!J49</f>
        <v>53092</v>
      </c>
      <c r="F48" s="101">
        <f>+'[4]FC ADMIN GROWTH CALC'!I49</f>
        <v>-30315</v>
      </c>
      <c r="G48" s="101">
        <f>+'[5]FS ADMIN GROWTH CALC'!I49</f>
        <v>-112294</v>
      </c>
      <c r="H48" s="101">
        <f>+'[6]FC ASSISTANCE GROWTH CALC'!I49</f>
        <v>430246</v>
      </c>
      <c r="I48" s="101">
        <f>+'[7]CWS GROWTH CALCULATION'!I49</f>
        <v>142435</v>
      </c>
      <c r="J48" s="101">
        <f>+'[8]FPP Growth Calculation'!G49</f>
        <v>0</v>
      </c>
      <c r="K48" s="101">
        <f>+'[9]Adoptions Growth Calc'!I49</f>
        <v>75879</v>
      </c>
      <c r="L48" s="101">
        <f>+'[10]PCSP GROWTH CALC'!I49</f>
        <v>487889</v>
      </c>
      <c r="M48" s="113">
        <f>+'[11]IHSS GROWTH CALC'!I49</f>
        <v>5522</v>
      </c>
      <c r="N48" s="143">
        <f t="shared" si="1"/>
        <v>1002011</v>
      </c>
      <c r="O48" s="141"/>
      <c r="P48" s="113">
        <f t="shared" si="2"/>
        <v>1002011</v>
      </c>
      <c r="R48" s="101">
        <f>+'FY 08-09'!P48</f>
        <v>1161091</v>
      </c>
      <c r="S48" s="143">
        <f t="shared" si="3"/>
        <v>-159080</v>
      </c>
    </row>
    <row r="49" spans="1:19" ht="12.75">
      <c r="A49" s="142" t="s">
        <v>56</v>
      </c>
      <c r="C49" s="101">
        <f>+'[1]CalWRKs Fed Elig Growth Calc'!H50</f>
        <v>-72255</v>
      </c>
      <c r="D49" s="101">
        <f>+'[2]CalWRKS Non-Fed Growth Calc'!H50</f>
        <v>-3322</v>
      </c>
      <c r="E49" s="101">
        <f>+'[3]CalWRKS ADMIN GROWTH CALC'!J50</f>
        <v>-124231</v>
      </c>
      <c r="F49" s="101">
        <f>+'[4]FC ADMIN GROWTH CALC'!I50</f>
        <v>65076</v>
      </c>
      <c r="G49" s="101">
        <f>+'[5]FS ADMIN GROWTH CALC'!I50</f>
        <v>-577485</v>
      </c>
      <c r="H49" s="101">
        <f>+'[6]FC ASSISTANCE GROWTH CALC'!I50</f>
        <v>818876</v>
      </c>
      <c r="I49" s="101">
        <f>+'[7]CWS GROWTH CALCULATION'!I50</f>
        <v>1926615</v>
      </c>
      <c r="J49" s="101">
        <f>+'[8]FPP Growth Calculation'!G50</f>
        <v>18155</v>
      </c>
      <c r="K49" s="101">
        <f>+'[9]Adoptions Growth Calc'!I50</f>
        <v>169439</v>
      </c>
      <c r="L49" s="101">
        <f>+'[10]PCSP GROWTH CALC'!I50</f>
        <v>3534045</v>
      </c>
      <c r="M49" s="113">
        <f>+'[11]IHSS GROWTH CALC'!I50</f>
        <v>53275</v>
      </c>
      <c r="N49" s="143">
        <f t="shared" si="1"/>
        <v>5808188</v>
      </c>
      <c r="O49" s="141"/>
      <c r="P49" s="113">
        <f t="shared" si="2"/>
        <v>5808188</v>
      </c>
      <c r="R49" s="101">
        <f>+'FY 08-09'!P49</f>
        <v>4608531</v>
      </c>
      <c r="S49" s="143">
        <f t="shared" si="3"/>
        <v>1199657</v>
      </c>
    </row>
    <row r="50" spans="1:19" ht="12.75">
      <c r="A50" s="142" t="s">
        <v>57</v>
      </c>
      <c r="C50" s="101">
        <f>+'[1]CalWRKs Fed Elig Growth Calc'!H51</f>
        <v>-10539</v>
      </c>
      <c r="D50" s="101">
        <f>+'[2]CalWRKS Non-Fed Growth Calc'!H51</f>
        <v>-556</v>
      </c>
      <c r="E50" s="101">
        <f>+'[3]CalWRKS ADMIN GROWTH CALC'!J51</f>
        <v>99</v>
      </c>
      <c r="F50" s="101">
        <f>+'[4]FC ADMIN GROWTH CALC'!I51</f>
        <v>21886</v>
      </c>
      <c r="G50" s="101">
        <f>+'[5]FS ADMIN GROWTH CALC'!I51</f>
        <v>-43589</v>
      </c>
      <c r="H50" s="101">
        <f>+'[6]FC ASSISTANCE GROWTH CALC'!I51</f>
        <v>-190230</v>
      </c>
      <c r="I50" s="101">
        <f>+'[7]CWS GROWTH CALCULATION'!I51</f>
        <v>64077</v>
      </c>
      <c r="J50" s="101">
        <f>+'[8]FPP Growth Calculation'!G51</f>
        <v>-11469</v>
      </c>
      <c r="K50" s="101">
        <f>+'[9]Adoptions Growth Calc'!I51</f>
        <v>-20901</v>
      </c>
      <c r="L50" s="101">
        <f>+'[10]PCSP GROWTH CALC'!I51</f>
        <v>745684</v>
      </c>
      <c r="M50" s="113">
        <f>+'[11]IHSS GROWTH CALC'!I51</f>
        <v>1435</v>
      </c>
      <c r="N50" s="143">
        <f t="shared" si="1"/>
        <v>555897</v>
      </c>
      <c r="O50" s="141"/>
      <c r="P50" s="113">
        <f t="shared" si="2"/>
        <v>555897</v>
      </c>
      <c r="R50" s="101">
        <f>+'FY 08-09'!P50</f>
        <v>366473</v>
      </c>
      <c r="S50" s="143">
        <f t="shared" si="3"/>
        <v>189424</v>
      </c>
    </row>
    <row r="51" spans="1:19" ht="12.75">
      <c r="A51" s="142" t="s">
        <v>58</v>
      </c>
      <c r="C51" s="101">
        <f>+'[1]CalWRKs Fed Elig Growth Calc'!H52</f>
        <v>-38811</v>
      </c>
      <c r="D51" s="101">
        <f>+'[2]CalWRKS Non-Fed Growth Calc'!H52</f>
        <v>-1676</v>
      </c>
      <c r="E51" s="101">
        <f>+'[3]CalWRKS ADMIN GROWTH CALC'!J52</f>
        <v>-642</v>
      </c>
      <c r="F51" s="101">
        <f>+'[4]FC ADMIN GROWTH CALC'!I52</f>
        <v>-3977</v>
      </c>
      <c r="G51" s="101">
        <f>+'[5]FS ADMIN GROWTH CALC'!I52</f>
        <v>-41487</v>
      </c>
      <c r="H51" s="101">
        <f>+'[6]FC ASSISTANCE GROWTH CALC'!I52</f>
        <v>194364</v>
      </c>
      <c r="I51" s="101">
        <f>+'[7]CWS GROWTH CALCULATION'!I52</f>
        <v>100448</v>
      </c>
      <c r="J51" s="101">
        <f>+'[8]FPP Growth Calculation'!G52</f>
        <v>0</v>
      </c>
      <c r="K51" s="101">
        <f>+'[9]Adoptions Growth Calc'!I52</f>
        <v>90239</v>
      </c>
      <c r="L51" s="101">
        <f>+'[10]PCSP GROWTH CALC'!I52</f>
        <v>529602</v>
      </c>
      <c r="M51" s="113">
        <f>+'[11]IHSS GROWTH CALC'!I52</f>
        <v>-55347</v>
      </c>
      <c r="N51" s="143">
        <f t="shared" si="1"/>
        <v>772713</v>
      </c>
      <c r="O51" s="141"/>
      <c r="P51" s="113">
        <f t="shared" si="2"/>
        <v>772713</v>
      </c>
      <c r="R51" s="101">
        <f>+'FY 08-09'!P51</f>
        <v>860213</v>
      </c>
      <c r="S51" s="143">
        <f t="shared" si="3"/>
        <v>-87500</v>
      </c>
    </row>
    <row r="52" spans="1:19" ht="12.75">
      <c r="A52" s="142" t="s">
        <v>59</v>
      </c>
      <c r="C52" s="101">
        <f>+'[1]CalWRKs Fed Elig Growth Calc'!H53</f>
        <v>1233</v>
      </c>
      <c r="D52" s="101">
        <f>+'[2]CalWRKS Non-Fed Growth Calc'!H53</f>
        <v>-41</v>
      </c>
      <c r="E52" s="101">
        <f>+'[3]CalWRKS ADMIN GROWTH CALC'!J53</f>
        <v>7569</v>
      </c>
      <c r="F52" s="101">
        <f>+'[4]FC ADMIN GROWTH CALC'!I53</f>
        <v>1419</v>
      </c>
      <c r="G52" s="101">
        <f>+'[5]FS ADMIN GROWTH CALC'!I53</f>
        <v>2086</v>
      </c>
      <c r="H52" s="101">
        <f>+'[6]FC ASSISTANCE GROWTH CALC'!I53</f>
        <v>-72771</v>
      </c>
      <c r="I52" s="101">
        <f>+'[7]CWS GROWTH CALCULATION'!I53</f>
        <v>2944</v>
      </c>
      <c r="J52" s="101">
        <f>+'[8]FPP Growth Calculation'!G53</f>
        <v>0</v>
      </c>
      <c r="K52" s="101">
        <f>+'[9]Adoptions Growth Calc'!I53</f>
        <v>-672</v>
      </c>
      <c r="L52" s="101">
        <f>+'[10]PCSP GROWTH CALC'!I53</f>
        <v>-9588</v>
      </c>
      <c r="M52" s="113">
        <f>+'[11]IHSS GROWTH CALC'!I53</f>
        <v>-92</v>
      </c>
      <c r="N52" s="143">
        <f t="shared" si="1"/>
        <v>-67913</v>
      </c>
      <c r="O52" s="141"/>
      <c r="P52" s="113">
        <f t="shared" si="2"/>
        <v>0</v>
      </c>
      <c r="R52" s="101">
        <f>+'FY 08-09'!P52</f>
        <v>11117</v>
      </c>
      <c r="S52" s="143">
        <f t="shared" si="3"/>
        <v>-11117</v>
      </c>
    </row>
    <row r="53" spans="1:19" ht="12.75">
      <c r="A53" s="142" t="s">
        <v>60</v>
      </c>
      <c r="C53" s="101">
        <f>+'[1]CalWRKs Fed Elig Growth Calc'!H54</f>
        <v>4882</v>
      </c>
      <c r="D53" s="101">
        <f>+'[2]CalWRKS Non-Fed Growth Calc'!H54</f>
        <v>-743</v>
      </c>
      <c r="E53" s="101">
        <f>+'[3]CalWRKS ADMIN GROWTH CALC'!J54</f>
        <v>-8429</v>
      </c>
      <c r="F53" s="101">
        <f>+'[4]FC ADMIN GROWTH CALC'!I54</f>
        <v>961</v>
      </c>
      <c r="G53" s="101">
        <f>+'[5]FS ADMIN GROWTH CALC'!I54</f>
        <v>-10149</v>
      </c>
      <c r="H53" s="101">
        <f>+'[6]FC ASSISTANCE GROWTH CALC'!I54</f>
        <v>-115576</v>
      </c>
      <c r="I53" s="101">
        <f>+'[7]CWS GROWTH CALCULATION'!I54</f>
        <v>532</v>
      </c>
      <c r="J53" s="101">
        <f>+'[8]FPP Growth Calculation'!G54</f>
        <v>0</v>
      </c>
      <c r="K53" s="101">
        <f>+'[9]Adoptions Growth Calc'!I54</f>
        <v>29289</v>
      </c>
      <c r="L53" s="101">
        <f>+'[10]PCSP GROWTH CALC'!I54</f>
        <v>67693</v>
      </c>
      <c r="M53" s="113">
        <f>+'[11]IHSS GROWTH CALC'!I54</f>
        <v>8495</v>
      </c>
      <c r="N53" s="143">
        <f t="shared" si="1"/>
        <v>-23045</v>
      </c>
      <c r="O53" s="141"/>
      <c r="P53" s="113">
        <f t="shared" si="2"/>
        <v>0</v>
      </c>
      <c r="R53" s="101">
        <f>+'FY 08-09'!P53</f>
        <v>0</v>
      </c>
      <c r="S53" s="143">
        <f t="shared" si="3"/>
        <v>0</v>
      </c>
    </row>
    <row r="54" spans="1:19" ht="12.75">
      <c r="A54" s="142" t="s">
        <v>61</v>
      </c>
      <c r="C54" s="101">
        <f>+'[1]CalWRKs Fed Elig Growth Calc'!H55</f>
        <v>-16482</v>
      </c>
      <c r="D54" s="101">
        <f>+'[2]CalWRKS Non-Fed Growth Calc'!H55</f>
        <v>-6119</v>
      </c>
      <c r="E54" s="101">
        <f>+'[3]CalWRKS ADMIN GROWTH CALC'!J55</f>
        <v>173073</v>
      </c>
      <c r="F54" s="101">
        <f>+'[4]FC ADMIN GROWTH CALC'!I55</f>
        <v>-6926</v>
      </c>
      <c r="G54" s="101">
        <f>+'[5]FS ADMIN GROWTH CALC'!I55</f>
        <v>-116943</v>
      </c>
      <c r="H54" s="101">
        <f>+'[6]FC ASSISTANCE GROWTH CALC'!I55</f>
        <v>-844687</v>
      </c>
      <c r="I54" s="101">
        <f>+'[7]CWS GROWTH CALCULATION'!I55</f>
        <v>-60779</v>
      </c>
      <c r="J54" s="101">
        <f>+'[8]FPP Growth Calculation'!G55</f>
        <v>102716</v>
      </c>
      <c r="K54" s="101">
        <f>+'[9]Adoptions Growth Calc'!I55</f>
        <v>8456</v>
      </c>
      <c r="L54" s="101">
        <f>+'[10]PCSP GROWTH CALC'!I55</f>
        <v>750154</v>
      </c>
      <c r="M54" s="113">
        <f>+'[11]IHSS GROWTH CALC'!I55</f>
        <v>-19275</v>
      </c>
      <c r="N54" s="143">
        <f t="shared" si="1"/>
        <v>-36812</v>
      </c>
      <c r="O54" s="141"/>
      <c r="P54" s="113">
        <f t="shared" si="2"/>
        <v>0</v>
      </c>
      <c r="R54" s="101">
        <f>+'FY 08-09'!P54</f>
        <v>542391</v>
      </c>
      <c r="S54" s="143">
        <f t="shared" si="3"/>
        <v>-542391</v>
      </c>
    </row>
    <row r="55" spans="1:19" ht="12.75">
      <c r="A55" s="142" t="s">
        <v>62</v>
      </c>
      <c r="C55" s="101">
        <f>+'[1]CalWRKs Fed Elig Growth Calc'!H56</f>
        <v>-43075</v>
      </c>
      <c r="D55" s="101">
        <f>+'[2]CalWRKS Non-Fed Growth Calc'!H56</f>
        <v>-2687</v>
      </c>
      <c r="E55" s="101">
        <f>+'[3]CalWRKS ADMIN GROWTH CALC'!J56</f>
        <v>2535</v>
      </c>
      <c r="F55" s="101">
        <f>+'[4]FC ADMIN GROWTH CALC'!I56</f>
        <v>635</v>
      </c>
      <c r="G55" s="101">
        <f>+'[5]FS ADMIN GROWTH CALC'!I56</f>
        <v>-43293</v>
      </c>
      <c r="H55" s="101">
        <f>+'[6]FC ASSISTANCE GROWTH CALC'!I56</f>
        <v>1282405</v>
      </c>
      <c r="I55" s="101">
        <f>+'[7]CWS GROWTH CALCULATION'!I56</f>
        <v>-43299</v>
      </c>
      <c r="J55" s="101">
        <f>+'[8]FPP Growth Calculation'!G56</f>
        <v>0</v>
      </c>
      <c r="K55" s="101">
        <f>+'[9]Adoptions Growth Calc'!I56</f>
        <v>-19058</v>
      </c>
      <c r="L55" s="101">
        <f>+'[10]PCSP GROWTH CALC'!I56</f>
        <v>1518425</v>
      </c>
      <c r="M55" s="113">
        <f>+'[11]IHSS GROWTH CALC'!I56</f>
        <v>17408</v>
      </c>
      <c r="N55" s="143">
        <f t="shared" si="1"/>
        <v>2669996</v>
      </c>
      <c r="O55" s="141"/>
      <c r="P55" s="113">
        <f t="shared" si="2"/>
        <v>2669996</v>
      </c>
      <c r="R55" s="101">
        <f>+'FY 08-09'!P55</f>
        <v>1276402</v>
      </c>
      <c r="S55" s="143">
        <f t="shared" si="3"/>
        <v>1393594</v>
      </c>
    </row>
    <row r="56" spans="1:19" ht="12.75">
      <c r="A56" s="142" t="s">
        <v>63</v>
      </c>
      <c r="C56" s="101">
        <f>+'[1]CalWRKs Fed Elig Growth Calc'!H57</f>
        <v>-121079</v>
      </c>
      <c r="D56" s="101">
        <f>+'[2]CalWRKS Non-Fed Growth Calc'!H57</f>
        <v>-13154</v>
      </c>
      <c r="E56" s="101">
        <f>+'[3]CalWRKS ADMIN GROWTH CALC'!J57</f>
        <v>105117</v>
      </c>
      <c r="F56" s="101">
        <f>+'[4]FC ADMIN GROWTH CALC'!I57</f>
        <v>-4837</v>
      </c>
      <c r="G56" s="101">
        <f>+'[5]FS ADMIN GROWTH CALC'!I57</f>
        <v>-65000</v>
      </c>
      <c r="H56" s="101">
        <f>+'[6]FC ASSISTANCE GROWTH CALC'!I57</f>
        <v>91233</v>
      </c>
      <c r="I56" s="101">
        <f>+'[7]CWS GROWTH CALCULATION'!I57</f>
        <v>50444</v>
      </c>
      <c r="J56" s="101">
        <f>+'[8]FPP Growth Calculation'!G57</f>
        <v>6324</v>
      </c>
      <c r="K56" s="101">
        <f>+'[9]Adoptions Growth Calc'!I57</f>
        <v>1780</v>
      </c>
      <c r="L56" s="101">
        <f>+'[10]PCSP GROWTH CALC'!I57</f>
        <v>808753</v>
      </c>
      <c r="M56" s="113">
        <f>+'[11]IHSS GROWTH CALC'!I57</f>
        <v>-2676</v>
      </c>
      <c r="N56" s="143">
        <f t="shared" si="1"/>
        <v>856905</v>
      </c>
      <c r="O56" s="141"/>
      <c r="P56" s="113">
        <f t="shared" si="2"/>
        <v>856905</v>
      </c>
      <c r="R56" s="101">
        <f>+'FY 08-09'!P56</f>
        <v>1133689</v>
      </c>
      <c r="S56" s="143">
        <f t="shared" si="3"/>
        <v>-276784</v>
      </c>
    </row>
    <row r="57" spans="1:19" ht="12.75">
      <c r="A57" s="142" t="s">
        <v>64</v>
      </c>
      <c r="C57" s="101">
        <f>+'[1]CalWRKs Fed Elig Growth Calc'!H58</f>
        <v>-18420</v>
      </c>
      <c r="D57" s="101">
        <f>+'[2]CalWRKS Non-Fed Growth Calc'!H58</f>
        <v>-2003</v>
      </c>
      <c r="E57" s="101">
        <f>+'[3]CalWRKS ADMIN GROWTH CALC'!J58</f>
        <v>2568</v>
      </c>
      <c r="F57" s="101">
        <f>+'[4]FC ADMIN GROWTH CALC'!I58</f>
        <v>-1179</v>
      </c>
      <c r="G57" s="101">
        <f>+'[5]FS ADMIN GROWTH CALC'!I58</f>
        <v>-5515</v>
      </c>
      <c r="H57" s="101">
        <f>+'[6]FC ASSISTANCE GROWTH CALC'!I58</f>
        <v>-222860</v>
      </c>
      <c r="I57" s="101">
        <f>+'[7]CWS GROWTH CALCULATION'!I58</f>
        <v>26968</v>
      </c>
      <c r="J57" s="101">
        <f>+'[8]FPP Growth Calculation'!G58</f>
        <v>0</v>
      </c>
      <c r="K57" s="101">
        <f>+'[9]Adoptions Growth Calc'!I58</f>
        <v>31149</v>
      </c>
      <c r="L57" s="101">
        <f>+'[10]PCSP GROWTH CALC'!I58</f>
        <v>113113</v>
      </c>
      <c r="M57" s="113">
        <f>+'[11]IHSS GROWTH CALC'!I58</f>
        <v>5480</v>
      </c>
      <c r="N57" s="143">
        <f t="shared" si="1"/>
        <v>-70699</v>
      </c>
      <c r="O57" s="141"/>
      <c r="P57" s="113">
        <f t="shared" si="2"/>
        <v>0</v>
      </c>
      <c r="R57" s="101">
        <f>+'FY 08-09'!P57</f>
        <v>93972</v>
      </c>
      <c r="S57" s="143">
        <f t="shared" si="3"/>
        <v>-93972</v>
      </c>
    </row>
    <row r="58" spans="1:19" ht="12.75">
      <c r="A58" s="142" t="s">
        <v>65</v>
      </c>
      <c r="C58" s="101">
        <f>+'[1]CalWRKs Fed Elig Growth Calc'!H59</f>
        <v>6961</v>
      </c>
      <c r="D58" s="101">
        <f>+'[2]CalWRKS Non-Fed Growth Calc'!H59</f>
        <v>-851</v>
      </c>
      <c r="E58" s="101">
        <f>+'[3]CalWRKS ADMIN GROWTH CALC'!J59</f>
        <v>-341</v>
      </c>
      <c r="F58" s="101">
        <f>+'[4]FC ADMIN GROWTH CALC'!I59</f>
        <v>-1101</v>
      </c>
      <c r="G58" s="101">
        <f>+'[5]FS ADMIN GROWTH CALC'!I59</f>
        <v>-14824</v>
      </c>
      <c r="H58" s="101">
        <f>+'[6]FC ASSISTANCE GROWTH CALC'!I59</f>
        <v>-71418</v>
      </c>
      <c r="I58" s="101">
        <f>+'[7]CWS GROWTH CALCULATION'!I59</f>
        <v>-17598</v>
      </c>
      <c r="J58" s="101">
        <f>+'[8]FPP Growth Calculation'!G59</f>
        <v>0</v>
      </c>
      <c r="K58" s="101">
        <f>+'[9]Adoptions Growth Calc'!I59</f>
        <v>82414</v>
      </c>
      <c r="L58" s="101">
        <f>+'[10]PCSP GROWTH CALC'!I59</f>
        <v>77450</v>
      </c>
      <c r="M58" s="113">
        <f>+'[11]IHSS GROWTH CALC'!I59</f>
        <v>2955</v>
      </c>
      <c r="N58" s="143">
        <f t="shared" si="1"/>
        <v>63647</v>
      </c>
      <c r="O58" s="141"/>
      <c r="P58" s="113">
        <f t="shared" si="2"/>
        <v>63647</v>
      </c>
      <c r="R58" s="101">
        <f>+'FY 08-09'!P58</f>
        <v>84894</v>
      </c>
      <c r="S58" s="143">
        <f t="shared" si="3"/>
        <v>-21247</v>
      </c>
    </row>
    <row r="59" spans="1:19" ht="12.75">
      <c r="A59" s="142" t="s">
        <v>66</v>
      </c>
      <c r="C59" s="101">
        <f>+'[1]CalWRKs Fed Elig Growth Calc'!H60</f>
        <v>-3726</v>
      </c>
      <c r="D59" s="101">
        <f>+'[2]CalWRKS Non-Fed Growth Calc'!H60</f>
        <v>39</v>
      </c>
      <c r="E59" s="101">
        <f>+'[3]CalWRKS ADMIN GROWTH CALC'!J60</f>
        <v>-576</v>
      </c>
      <c r="F59" s="101">
        <f>+'[4]FC ADMIN GROWTH CALC'!I60</f>
        <v>332</v>
      </c>
      <c r="G59" s="101">
        <f>+'[5]FS ADMIN GROWTH CALC'!I60</f>
        <v>-4458</v>
      </c>
      <c r="H59" s="101">
        <f>+'[6]FC ASSISTANCE GROWTH CALC'!I60</f>
        <v>-6780</v>
      </c>
      <c r="I59" s="101">
        <f>+'[7]CWS GROWTH CALCULATION'!I60</f>
        <v>21200</v>
      </c>
      <c r="J59" s="101">
        <f>+'[8]FPP Growth Calculation'!G60</f>
        <v>10</v>
      </c>
      <c r="K59" s="101">
        <f>+'[9]Adoptions Growth Calc'!I60</f>
        <v>1470</v>
      </c>
      <c r="L59" s="101">
        <f>+'[10]PCSP GROWTH CALC'!I60</f>
        <v>-6572</v>
      </c>
      <c r="M59" s="113">
        <f>+'[11]IHSS GROWTH CALC'!I60</f>
        <v>1617</v>
      </c>
      <c r="N59" s="143">
        <f t="shared" si="1"/>
        <v>2556</v>
      </c>
      <c r="O59" s="141"/>
      <c r="P59" s="113">
        <f t="shared" si="2"/>
        <v>2556</v>
      </c>
      <c r="R59" s="101">
        <f>+'FY 08-09'!P59</f>
        <v>110119</v>
      </c>
      <c r="S59" s="143">
        <f t="shared" si="3"/>
        <v>-107563</v>
      </c>
    </row>
    <row r="60" spans="1:19" ht="12.75">
      <c r="A60" s="142" t="s">
        <v>67</v>
      </c>
      <c r="C60" s="101">
        <f>+'[1]CalWRKs Fed Elig Growth Calc'!H61</f>
        <v>-205138</v>
      </c>
      <c r="D60" s="101">
        <f>+'[2]CalWRKS Non-Fed Growth Calc'!H61</f>
        <v>-12517</v>
      </c>
      <c r="E60" s="101">
        <f>+'[3]CalWRKS ADMIN GROWTH CALC'!J61</f>
        <v>-72753</v>
      </c>
      <c r="F60" s="101">
        <f>+'[4]FC ADMIN GROWTH CALC'!I61</f>
        <v>723</v>
      </c>
      <c r="G60" s="101">
        <f>+'[5]FS ADMIN GROWTH CALC'!I61</f>
        <v>-264071</v>
      </c>
      <c r="H60" s="101">
        <f>+'[6]FC ASSISTANCE GROWTH CALC'!I61</f>
        <v>-174637</v>
      </c>
      <c r="I60" s="101">
        <f>+'[7]CWS GROWTH CALCULATION'!I61</f>
        <v>406245</v>
      </c>
      <c r="J60" s="101">
        <f>+'[8]FPP Growth Calculation'!G61</f>
        <v>0</v>
      </c>
      <c r="K60" s="101">
        <f>+'[9]Adoptions Growth Calc'!I61</f>
        <v>90096</v>
      </c>
      <c r="L60" s="101">
        <f>+'[10]PCSP GROWTH CALC'!I61</f>
        <v>509071</v>
      </c>
      <c r="M60" s="113">
        <f>+'[11]IHSS GROWTH CALC'!I61</f>
        <v>-4669</v>
      </c>
      <c r="N60" s="143">
        <f t="shared" si="1"/>
        <v>272350</v>
      </c>
      <c r="O60" s="141"/>
      <c r="P60" s="113">
        <f t="shared" si="2"/>
        <v>272350</v>
      </c>
      <c r="R60" s="101">
        <f>+'FY 08-09'!P60</f>
        <v>41722</v>
      </c>
      <c r="S60" s="143">
        <f t="shared" si="3"/>
        <v>230628</v>
      </c>
    </row>
    <row r="61" spans="1:19" ht="12.75">
      <c r="A61" s="142" t="s">
        <v>68</v>
      </c>
      <c r="C61" s="101">
        <f>+'[1]CalWRKs Fed Elig Growth Calc'!H62</f>
        <v>-6496</v>
      </c>
      <c r="D61" s="101">
        <f>+'[2]CalWRKS Non-Fed Growth Calc'!H62</f>
        <v>-945</v>
      </c>
      <c r="E61" s="101">
        <f>+'[3]CalWRKS ADMIN GROWTH CALC'!J62</f>
        <v>-5998</v>
      </c>
      <c r="F61" s="101">
        <f>+'[4]FC ADMIN GROWTH CALC'!I62</f>
        <v>2037</v>
      </c>
      <c r="G61" s="101">
        <f>+'[5]FS ADMIN GROWTH CALC'!I62</f>
        <v>-8037</v>
      </c>
      <c r="H61" s="101">
        <f>+'[6]FC ASSISTANCE GROWTH CALC'!I62</f>
        <v>42750</v>
      </c>
      <c r="I61" s="101">
        <f>+'[7]CWS GROWTH CALCULATION'!I62</f>
        <v>5031</v>
      </c>
      <c r="J61" s="101">
        <f>+'[8]FPP Growth Calculation'!G62</f>
        <v>0</v>
      </c>
      <c r="K61" s="101">
        <f>+'[9]Adoptions Growth Calc'!I62</f>
        <v>29928</v>
      </c>
      <c r="L61" s="101">
        <f>+'[10]PCSP GROWTH CALC'!I62</f>
        <v>33874</v>
      </c>
      <c r="M61" s="113">
        <f>+'[11]IHSS GROWTH CALC'!I62</f>
        <v>-1570</v>
      </c>
      <c r="N61" s="143">
        <f t="shared" si="1"/>
        <v>90574</v>
      </c>
      <c r="O61" s="141"/>
      <c r="P61" s="113">
        <f t="shared" si="2"/>
        <v>90574</v>
      </c>
      <c r="R61" s="101">
        <f>+'FY 08-09'!P61</f>
        <v>0</v>
      </c>
      <c r="S61" s="143">
        <f t="shared" si="3"/>
        <v>90574</v>
      </c>
    </row>
    <row r="62" spans="1:19" ht="12.75">
      <c r="A62" s="142" t="s">
        <v>69</v>
      </c>
      <c r="C62" s="101">
        <f>+'[1]CalWRKs Fed Elig Growth Calc'!H63</f>
        <v>-66296</v>
      </c>
      <c r="D62" s="101">
        <f>+'[2]CalWRKS Non-Fed Growth Calc'!H63</f>
        <v>-6302</v>
      </c>
      <c r="E62" s="101">
        <f>+'[3]CalWRKS ADMIN GROWTH CALC'!J63</f>
        <v>-87136</v>
      </c>
      <c r="F62" s="101">
        <f>+'[4]FC ADMIN GROWTH CALC'!I63</f>
        <v>-13084</v>
      </c>
      <c r="G62" s="101">
        <f>+'[5]FS ADMIN GROWTH CALC'!I63</f>
        <v>-82879</v>
      </c>
      <c r="H62" s="101">
        <f>+'[6]FC ASSISTANCE GROWTH CALC'!I63</f>
        <v>-218458</v>
      </c>
      <c r="I62" s="101">
        <f>+'[7]CWS GROWTH CALCULATION'!I63</f>
        <v>54648</v>
      </c>
      <c r="J62" s="101">
        <f>+'[8]FPP Growth Calculation'!G63</f>
        <v>0</v>
      </c>
      <c r="K62" s="101">
        <f>+'[9]Adoptions Growth Calc'!I63</f>
        <v>120683</v>
      </c>
      <c r="L62" s="101">
        <f>+'[10]PCSP GROWTH CALC'!I63</f>
        <v>510258</v>
      </c>
      <c r="M62" s="113">
        <f>+'[11]IHSS GROWTH CALC'!I63</f>
        <v>-35621</v>
      </c>
      <c r="N62" s="143">
        <f t="shared" si="1"/>
        <v>175813</v>
      </c>
      <c r="O62" s="141"/>
      <c r="P62" s="113">
        <f t="shared" si="2"/>
        <v>175813</v>
      </c>
      <c r="R62" s="101">
        <f>+'FY 08-09'!P62</f>
        <v>1442785</v>
      </c>
      <c r="S62" s="143">
        <f t="shared" si="3"/>
        <v>-1266972</v>
      </c>
    </row>
    <row r="63" spans="1:19" ht="12.75">
      <c r="A63" s="142" t="s">
        <v>70</v>
      </c>
      <c r="C63" s="101">
        <f>+'[1]CalWRKs Fed Elig Growth Calc'!H64</f>
        <v>-16319</v>
      </c>
      <c r="D63" s="101">
        <f>+'[2]CalWRKS Non-Fed Growth Calc'!H64</f>
        <v>-129</v>
      </c>
      <c r="E63" s="101">
        <f>+'[3]CalWRKS ADMIN GROWTH CALC'!J64</f>
        <v>-11088</v>
      </c>
      <c r="F63" s="101">
        <f>+'[4]FC ADMIN GROWTH CALC'!I64</f>
        <v>57</v>
      </c>
      <c r="G63" s="101">
        <f>+'[5]FS ADMIN GROWTH CALC'!I64</f>
        <v>-5319</v>
      </c>
      <c r="H63" s="101">
        <f>+'[6]FC ASSISTANCE GROWTH CALC'!I64</f>
        <v>297816</v>
      </c>
      <c r="I63" s="101">
        <f>+'[7]CWS GROWTH CALCULATION'!I64</f>
        <v>59446</v>
      </c>
      <c r="J63" s="101">
        <f>+'[8]FPP Growth Calculation'!G64</f>
        <v>0</v>
      </c>
      <c r="K63" s="101">
        <f>+'[9]Adoptions Growth Calc'!I64</f>
        <v>109936</v>
      </c>
      <c r="L63" s="101">
        <f>+'[10]PCSP GROWTH CALC'!I64</f>
        <v>526520</v>
      </c>
      <c r="M63" s="113">
        <f>+'[11]IHSS GROWTH CALC'!I64</f>
        <v>-61949</v>
      </c>
      <c r="N63" s="143">
        <f t="shared" si="1"/>
        <v>898971</v>
      </c>
      <c r="O63" s="141"/>
      <c r="P63" s="113">
        <f t="shared" si="2"/>
        <v>898971</v>
      </c>
      <c r="R63" s="101">
        <f>+'FY 08-09'!P63</f>
        <v>136361</v>
      </c>
      <c r="S63" s="143">
        <f t="shared" si="3"/>
        <v>762610</v>
      </c>
    </row>
    <row r="64" spans="1:19" ht="12.75">
      <c r="A64" s="142" t="s">
        <v>71</v>
      </c>
      <c r="C64" s="101">
        <f>+'[1]CalWRKs Fed Elig Growth Calc'!H65</f>
        <v>9766</v>
      </c>
      <c r="D64" s="101">
        <f>+'[2]CalWRKS Non-Fed Growth Calc'!H65</f>
        <v>-1271</v>
      </c>
      <c r="E64" s="101">
        <f>+'[3]CalWRKS ADMIN GROWTH CALC'!J65</f>
        <v>-7849</v>
      </c>
      <c r="F64" s="101">
        <f>+'[4]FC ADMIN GROWTH CALC'!I65</f>
        <v>3594</v>
      </c>
      <c r="G64" s="101">
        <f>+'[5]FS ADMIN GROWTH CALC'!I65</f>
        <v>-27821</v>
      </c>
      <c r="H64" s="101">
        <f>+'[6]FC ASSISTANCE GROWTH CALC'!I65</f>
        <v>-135994</v>
      </c>
      <c r="I64" s="101">
        <f>+'[7]CWS GROWTH CALCULATION'!I65</f>
        <v>69381</v>
      </c>
      <c r="J64" s="101">
        <f>+'[8]FPP Growth Calculation'!G65</f>
        <v>0</v>
      </c>
      <c r="K64" s="101">
        <f>+'[9]Adoptions Growth Calc'!I65</f>
        <v>35478</v>
      </c>
      <c r="L64" s="101">
        <f>+'[10]PCSP GROWTH CALC'!I65</f>
        <v>189491</v>
      </c>
      <c r="M64" s="113">
        <f>+'[11]IHSS GROWTH CALC'!I65</f>
        <v>2504</v>
      </c>
      <c r="N64" s="143">
        <f t="shared" si="1"/>
        <v>137279</v>
      </c>
      <c r="O64" s="141"/>
      <c r="P64" s="113">
        <f t="shared" si="2"/>
        <v>137279</v>
      </c>
      <c r="R64" s="101">
        <f>+'FY 08-09'!P64</f>
        <v>372581</v>
      </c>
      <c r="S64" s="143">
        <f t="shared" si="3"/>
        <v>-235302</v>
      </c>
    </row>
    <row r="65" spans="1:19" ht="12.75">
      <c r="A65" s="142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13"/>
      <c r="N65" s="143"/>
      <c r="O65" s="141"/>
      <c r="P65" s="113"/>
      <c r="R65" s="101"/>
      <c r="S65" s="143"/>
    </row>
    <row r="66" spans="1:19" ht="13.5" thickBot="1">
      <c r="A66" s="144" t="s">
        <v>72</v>
      </c>
      <c r="B66" s="117"/>
      <c r="C66" s="102">
        <f aca="true" t="shared" si="4" ref="C66:N66">SUM(C7:C64)</f>
        <v>-6329620</v>
      </c>
      <c r="D66" s="102">
        <f t="shared" si="4"/>
        <v>-345838</v>
      </c>
      <c r="E66" s="102">
        <f t="shared" si="4"/>
        <v>6707249</v>
      </c>
      <c r="F66" s="102">
        <f t="shared" si="4"/>
        <v>940897</v>
      </c>
      <c r="G66" s="102">
        <f t="shared" si="4"/>
        <v>-8090575</v>
      </c>
      <c r="H66" s="102">
        <f t="shared" si="4"/>
        <v>-37667517</v>
      </c>
      <c r="I66" s="102">
        <f t="shared" si="4"/>
        <v>8284967</v>
      </c>
      <c r="J66" s="102">
        <f t="shared" si="4"/>
        <v>-2640765</v>
      </c>
      <c r="K66" s="102">
        <f t="shared" si="4"/>
        <v>6719762</v>
      </c>
      <c r="L66" s="102">
        <f t="shared" si="4"/>
        <v>65284808</v>
      </c>
      <c r="M66" s="114">
        <f t="shared" si="4"/>
        <v>712773</v>
      </c>
      <c r="N66" s="145">
        <f t="shared" si="4"/>
        <v>33576141</v>
      </c>
      <c r="O66" s="141"/>
      <c r="P66" s="114">
        <f>SUM(P7:P64)</f>
        <v>43805240</v>
      </c>
      <c r="R66" s="102">
        <f>SUM(R7:R64)</f>
        <v>101022264</v>
      </c>
      <c r="S66" s="145">
        <f>SUM(S7:S64)</f>
        <v>-57217024</v>
      </c>
    </row>
    <row r="67" spans="1:19" ht="13.5" thickBot="1">
      <c r="A67" s="117"/>
      <c r="B67" s="117"/>
      <c r="C67" s="291">
        <f>SUM(C66:D66)</f>
        <v>-6675458</v>
      </c>
      <c r="D67" s="292"/>
      <c r="E67" s="149"/>
      <c r="F67" s="150">
        <f>SUM(E66:G66)</f>
        <v>-442429</v>
      </c>
      <c r="G67" s="151"/>
      <c r="H67" s="103"/>
      <c r="I67" s="291">
        <f>SUM(I66:J66)</f>
        <v>5644202</v>
      </c>
      <c r="J67" s="292"/>
      <c r="K67" s="103"/>
      <c r="L67" s="103"/>
      <c r="M67" s="103"/>
      <c r="N67" s="103"/>
      <c r="O67" s="117"/>
      <c r="P67" s="103"/>
      <c r="R67" s="103"/>
      <c r="S67" s="103"/>
    </row>
    <row r="68" spans="1:19" ht="12.75">
      <c r="A68" s="117"/>
      <c r="B68" s="117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17"/>
      <c r="P68" s="103"/>
      <c r="R68" s="103"/>
      <c r="S68" s="103"/>
    </row>
    <row r="69" spans="1:19" ht="12.75">
      <c r="A69" s="152" t="s">
        <v>88</v>
      </c>
      <c r="B69" s="117"/>
      <c r="C69" s="153" t="s">
        <v>143</v>
      </c>
      <c r="D69" s="153"/>
      <c r="E69" s="153"/>
      <c r="F69" s="153"/>
      <c r="G69" s="103"/>
      <c r="H69" s="103"/>
      <c r="I69" s="103"/>
      <c r="J69" s="103"/>
      <c r="K69" s="103"/>
      <c r="L69" s="103"/>
      <c r="M69" s="103"/>
      <c r="N69" s="103"/>
      <c r="O69" s="117"/>
      <c r="P69" s="103"/>
      <c r="R69" s="103"/>
      <c r="S69" s="103"/>
    </row>
    <row r="70" spans="1:19" ht="12.75">
      <c r="A70" s="152"/>
      <c r="B70" s="117"/>
      <c r="C70" s="153" t="s">
        <v>144</v>
      </c>
      <c r="D70" s="153"/>
      <c r="E70" s="153"/>
      <c r="F70" s="153"/>
      <c r="G70" s="103"/>
      <c r="H70" s="103"/>
      <c r="I70" s="103"/>
      <c r="J70" s="103"/>
      <c r="K70" s="103"/>
      <c r="L70" s="103"/>
      <c r="M70" s="103"/>
      <c r="N70" s="103"/>
      <c r="O70" s="117"/>
      <c r="P70" s="103"/>
      <c r="R70" s="103"/>
      <c r="S70" s="103"/>
    </row>
    <row r="71" spans="1:19" ht="12.75">
      <c r="A71" s="117"/>
      <c r="B71" s="117"/>
      <c r="C71" s="153" t="s">
        <v>146</v>
      </c>
      <c r="D71" s="153"/>
      <c r="E71" s="153"/>
      <c r="F71" s="153"/>
      <c r="G71" s="103"/>
      <c r="H71" s="103"/>
      <c r="I71" s="103"/>
      <c r="J71" s="103"/>
      <c r="K71" s="103"/>
      <c r="L71" s="103"/>
      <c r="M71" s="103"/>
      <c r="N71" s="103"/>
      <c r="O71" s="117"/>
      <c r="P71" s="103"/>
      <c r="R71" s="103"/>
      <c r="S71" s="103"/>
    </row>
    <row r="72" spans="1:19" ht="12.75">
      <c r="A72" s="117"/>
      <c r="B72" s="117"/>
      <c r="C72" s="153" t="s">
        <v>147</v>
      </c>
      <c r="D72" s="153"/>
      <c r="E72" s="153"/>
      <c r="F72" s="153"/>
      <c r="G72" s="103"/>
      <c r="H72" s="103"/>
      <c r="I72" s="103"/>
      <c r="J72" s="103"/>
      <c r="K72" s="103"/>
      <c r="L72" s="103"/>
      <c r="M72" s="103"/>
      <c r="N72" s="103"/>
      <c r="O72" s="117"/>
      <c r="P72" s="103"/>
      <c r="R72" s="103"/>
      <c r="S72" s="103"/>
    </row>
    <row r="73" spans="1:19" ht="12.75">
      <c r="A73" s="117"/>
      <c r="B73" s="117"/>
      <c r="C73" s="153" t="s">
        <v>148</v>
      </c>
      <c r="D73" s="153"/>
      <c r="E73" s="153"/>
      <c r="F73" s="153"/>
      <c r="G73" s="103"/>
      <c r="H73" s="103"/>
      <c r="I73" s="103"/>
      <c r="J73" s="103"/>
      <c r="K73" s="103"/>
      <c r="L73" s="103"/>
      <c r="M73" s="103"/>
      <c r="N73" s="103"/>
      <c r="O73" s="117"/>
      <c r="P73" s="103"/>
      <c r="R73" s="103"/>
      <c r="S73" s="103"/>
    </row>
    <row r="74" spans="1:19" ht="12.75">
      <c r="A74" s="117"/>
      <c r="B74" s="117"/>
      <c r="C74" s="153" t="s">
        <v>149</v>
      </c>
      <c r="D74" s="153"/>
      <c r="E74" s="153"/>
      <c r="F74" s="153"/>
      <c r="G74" s="103"/>
      <c r="H74" s="103"/>
      <c r="I74" s="103"/>
      <c r="J74" s="103"/>
      <c r="K74" s="103"/>
      <c r="L74" s="103"/>
      <c r="M74" s="103"/>
      <c r="N74" s="103"/>
      <c r="O74" s="117"/>
      <c r="P74" s="103"/>
      <c r="R74" s="103"/>
      <c r="S74" s="103"/>
    </row>
    <row r="75" spans="1:19" ht="12.75">
      <c r="A75" s="117"/>
      <c r="B75" s="117"/>
      <c r="C75" s="153" t="s">
        <v>150</v>
      </c>
      <c r="D75" s="153"/>
      <c r="E75" s="153"/>
      <c r="F75" s="153"/>
      <c r="G75" s="103"/>
      <c r="H75" s="103"/>
      <c r="I75" s="103"/>
      <c r="J75" s="103"/>
      <c r="K75" s="103"/>
      <c r="L75" s="103"/>
      <c r="M75" s="103"/>
      <c r="N75" s="103"/>
      <c r="O75" s="117"/>
      <c r="P75" s="103"/>
      <c r="R75" s="103"/>
      <c r="S75" s="103"/>
    </row>
    <row r="76" spans="1:19" ht="12.75">
      <c r="A76" s="117"/>
      <c r="B76" s="117"/>
      <c r="C76" s="153" t="s">
        <v>135</v>
      </c>
      <c r="D76" s="153"/>
      <c r="E76" s="153"/>
      <c r="F76" s="153"/>
      <c r="G76" s="103"/>
      <c r="H76" s="103"/>
      <c r="I76" s="103"/>
      <c r="J76" s="103"/>
      <c r="K76" s="103"/>
      <c r="L76" s="103"/>
      <c r="M76" s="103"/>
      <c r="N76" s="103"/>
      <c r="O76" s="117"/>
      <c r="P76" s="103"/>
      <c r="R76" s="103"/>
      <c r="S76" s="103"/>
    </row>
    <row r="77" spans="1:19" ht="12.75">
      <c r="A77" s="117"/>
      <c r="B77" s="117"/>
      <c r="C77" s="153" t="s">
        <v>151</v>
      </c>
      <c r="D77" s="153"/>
      <c r="E77" s="153"/>
      <c r="F77" s="153"/>
      <c r="G77" s="103"/>
      <c r="H77" s="103"/>
      <c r="I77" s="103"/>
      <c r="J77" s="103"/>
      <c r="K77" s="103"/>
      <c r="L77" s="103"/>
      <c r="M77" s="103"/>
      <c r="N77" s="103"/>
      <c r="O77" s="117"/>
      <c r="P77" s="103"/>
      <c r="R77" s="103"/>
      <c r="S77" s="103"/>
    </row>
    <row r="78" spans="1:19" ht="12.75">
      <c r="A78" s="117"/>
      <c r="B78" s="117"/>
      <c r="C78" s="153" t="s">
        <v>152</v>
      </c>
      <c r="D78" s="153"/>
      <c r="E78" s="153"/>
      <c r="F78" s="153"/>
      <c r="G78" s="103"/>
      <c r="H78" s="103"/>
      <c r="I78" s="103"/>
      <c r="J78" s="103"/>
      <c r="K78" s="103"/>
      <c r="L78" s="103"/>
      <c r="M78" s="103"/>
      <c r="N78" s="103"/>
      <c r="O78" s="117"/>
      <c r="P78" s="103"/>
      <c r="R78" s="103"/>
      <c r="S78" s="103"/>
    </row>
    <row r="79" spans="1:19" ht="12.75">
      <c r="A79" s="117"/>
      <c r="B79" s="117"/>
      <c r="C79" s="153" t="s">
        <v>153</v>
      </c>
      <c r="D79" s="153"/>
      <c r="E79" s="153"/>
      <c r="F79" s="153"/>
      <c r="G79" s="103"/>
      <c r="H79" s="103"/>
      <c r="I79" s="103"/>
      <c r="J79" s="103"/>
      <c r="K79" s="103"/>
      <c r="L79" s="103"/>
      <c r="M79" s="103"/>
      <c r="N79" s="103"/>
      <c r="O79" s="117"/>
      <c r="P79" s="103"/>
      <c r="R79" s="103"/>
      <c r="S79" s="103"/>
    </row>
    <row r="80" spans="1:19" ht="13.5">
      <c r="A80" s="154" t="s">
        <v>89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98"/>
      <c r="P80" s="104"/>
      <c r="R80" s="104"/>
      <c r="S80" s="104"/>
    </row>
    <row r="81" spans="1:19" s="118" customFormat="1" ht="12.75">
      <c r="A81" s="155" t="s">
        <v>154</v>
      </c>
      <c r="C81" s="105">
        <f aca="true" t="shared" si="5" ref="C81:M81">C66</f>
        <v>-6329620</v>
      </c>
      <c r="D81" s="105">
        <f t="shared" si="5"/>
        <v>-345838</v>
      </c>
      <c r="E81" s="105">
        <f t="shared" si="5"/>
        <v>6707249</v>
      </c>
      <c r="F81" s="105">
        <f t="shared" si="5"/>
        <v>940897</v>
      </c>
      <c r="G81" s="105">
        <f t="shared" si="5"/>
        <v>-8090575</v>
      </c>
      <c r="H81" s="105">
        <f t="shared" si="5"/>
        <v>-37667517</v>
      </c>
      <c r="I81" s="105">
        <f t="shared" si="5"/>
        <v>8284967</v>
      </c>
      <c r="J81" s="105">
        <f t="shared" si="5"/>
        <v>-2640765</v>
      </c>
      <c r="K81" s="105">
        <f t="shared" si="5"/>
        <v>6719762</v>
      </c>
      <c r="L81" s="105">
        <f t="shared" si="5"/>
        <v>65284808</v>
      </c>
      <c r="M81" s="105">
        <f t="shared" si="5"/>
        <v>712773</v>
      </c>
      <c r="N81" s="105">
        <f>SUM(C81:M81)</f>
        <v>33576141</v>
      </c>
      <c r="O81" s="119"/>
      <c r="P81" s="119">
        <f>$P$66</f>
        <v>43805240</v>
      </c>
      <c r="R81" s="119"/>
      <c r="S81" s="119"/>
    </row>
    <row r="82" spans="1:19" s="120" customFormat="1" ht="12.75">
      <c r="A82" s="155" t="s">
        <v>108</v>
      </c>
      <c r="C82" s="156">
        <f>+'FY 08-09'!C66</f>
        <v>245577</v>
      </c>
      <c r="D82" s="156">
        <f>+'FY 08-09'!D66</f>
        <v>-63867</v>
      </c>
      <c r="E82" s="156">
        <f>+'FY 08-09'!E66</f>
        <v>-126154</v>
      </c>
      <c r="F82" s="156">
        <f>+'FY 08-09'!F66</f>
        <v>248660</v>
      </c>
      <c r="G82" s="156">
        <f>+'FY 08-09'!G66</f>
        <v>-6441504</v>
      </c>
      <c r="H82" s="156">
        <f>+'FY 08-09'!H66</f>
        <v>7816426</v>
      </c>
      <c r="I82" s="156">
        <f>+'FY 08-09'!I66</f>
        <v>-3067053</v>
      </c>
      <c r="J82" s="156">
        <f>+'FY 08-09'!J66</f>
        <v>14931</v>
      </c>
      <c r="K82" s="156">
        <f>+'FY 08-09'!K66</f>
        <v>13533554</v>
      </c>
      <c r="L82" s="156">
        <f>+'FY 08-09'!L66</f>
        <v>95216502</v>
      </c>
      <c r="M82" s="156">
        <f>+'FY 08-09'!M66</f>
        <v>-7800397</v>
      </c>
      <c r="N82" s="156">
        <f>+'FY 08-09'!N66</f>
        <v>99576675</v>
      </c>
      <c r="O82" s="121"/>
      <c r="P82" s="121">
        <f>+'FY 08-09'!P66</f>
        <v>101022264</v>
      </c>
      <c r="R82" s="121"/>
      <c r="S82" s="121"/>
    </row>
    <row r="83" spans="1:19" s="118" customFormat="1" ht="12.75">
      <c r="A83" s="155" t="s">
        <v>73</v>
      </c>
      <c r="C83" s="105">
        <f>C81-C82</f>
        <v>-6575197</v>
      </c>
      <c r="D83" s="105">
        <f>D81-D82</f>
        <v>-281971</v>
      </c>
      <c r="E83" s="105">
        <f aca="true" t="shared" si="6" ref="E83:P83">E81-E82</f>
        <v>6833403</v>
      </c>
      <c r="F83" s="105">
        <f t="shared" si="6"/>
        <v>692237</v>
      </c>
      <c r="G83" s="105">
        <f t="shared" si="6"/>
        <v>-1649071</v>
      </c>
      <c r="H83" s="105">
        <f t="shared" si="6"/>
        <v>-45483943</v>
      </c>
      <c r="I83" s="105">
        <f t="shared" si="6"/>
        <v>11352020</v>
      </c>
      <c r="J83" s="105">
        <f t="shared" si="6"/>
        <v>-2655696</v>
      </c>
      <c r="K83" s="105">
        <f t="shared" si="6"/>
        <v>-6813792</v>
      </c>
      <c r="L83" s="105">
        <f t="shared" si="6"/>
        <v>-29931694</v>
      </c>
      <c r="M83" s="105">
        <f t="shared" si="6"/>
        <v>8513170</v>
      </c>
      <c r="N83" s="105">
        <f t="shared" si="6"/>
        <v>-66000534</v>
      </c>
      <c r="O83" s="121"/>
      <c r="P83" s="105">
        <f t="shared" si="6"/>
        <v>-57217024</v>
      </c>
      <c r="R83" s="105"/>
      <c r="S83" s="105"/>
    </row>
    <row r="84" spans="1:19" s="118" customFormat="1" ht="12.75">
      <c r="A84" s="15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21"/>
      <c r="P84" s="119"/>
      <c r="R84" s="119"/>
      <c r="S84" s="119"/>
    </row>
    <row r="85" spans="1:19" s="118" customFormat="1" ht="12.75">
      <c r="A85" s="155" t="s">
        <v>104</v>
      </c>
      <c r="C85" s="106">
        <f aca="true" t="shared" si="7" ref="C85:N85">IF(C66=0,0,ROUND(C83/C66,4))</f>
        <v>1.0388</v>
      </c>
      <c r="D85" s="106">
        <f t="shared" si="7"/>
        <v>0.8153</v>
      </c>
      <c r="E85" s="106">
        <f t="shared" si="7"/>
        <v>1.0188</v>
      </c>
      <c r="F85" s="106">
        <f t="shared" si="7"/>
        <v>0.7357</v>
      </c>
      <c r="G85" s="106">
        <f t="shared" si="7"/>
        <v>0.2038</v>
      </c>
      <c r="H85" s="106">
        <f t="shared" si="7"/>
        <v>1.2075</v>
      </c>
      <c r="I85" s="106">
        <f t="shared" si="7"/>
        <v>1.3702</v>
      </c>
      <c r="J85" s="106">
        <f t="shared" si="7"/>
        <v>1.0057</v>
      </c>
      <c r="K85" s="106">
        <f t="shared" si="7"/>
        <v>-1.014</v>
      </c>
      <c r="L85" s="106">
        <f t="shared" si="7"/>
        <v>-0.4585</v>
      </c>
      <c r="M85" s="106">
        <f t="shared" si="7"/>
        <v>11.9437</v>
      </c>
      <c r="N85" s="106">
        <f t="shared" si="7"/>
        <v>-1.9657</v>
      </c>
      <c r="O85" s="121"/>
      <c r="P85" s="106">
        <f>IF(P66=0,0,ROUND(P83/P66,4))</f>
        <v>-1.3062</v>
      </c>
      <c r="R85" s="106"/>
      <c r="S85" s="106"/>
    </row>
    <row r="86" spans="1:19" s="118" customFormat="1" ht="12.75">
      <c r="A86" s="155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s="118" customFormat="1" ht="12.75">
      <c r="A87" s="155" t="s">
        <v>96</v>
      </c>
      <c r="C87" s="106">
        <v>0.055</v>
      </c>
      <c r="D87" s="106">
        <v>0.055</v>
      </c>
      <c r="E87" s="106">
        <v>0.25</v>
      </c>
      <c r="F87" s="106">
        <v>0.5</v>
      </c>
      <c r="G87" s="106">
        <v>0.5</v>
      </c>
      <c r="H87" s="106">
        <v>0.05</v>
      </c>
      <c r="I87" s="106">
        <v>0</v>
      </c>
      <c r="J87" s="106"/>
      <c r="K87" s="106">
        <v>0</v>
      </c>
      <c r="L87" s="106">
        <v>0</v>
      </c>
      <c r="M87" s="106">
        <v>0</v>
      </c>
      <c r="N87" s="119"/>
      <c r="O87" s="119"/>
      <c r="P87" s="119"/>
      <c r="R87" s="119"/>
      <c r="S87" s="119"/>
    </row>
    <row r="88" spans="1:19" s="120" customFormat="1" ht="12.75">
      <c r="A88" s="155" t="s">
        <v>103</v>
      </c>
      <c r="C88" s="107">
        <v>0.025</v>
      </c>
      <c r="D88" s="107">
        <v>0.05</v>
      </c>
      <c r="E88" s="157" t="s">
        <v>95</v>
      </c>
      <c r="F88" s="107">
        <v>0.3</v>
      </c>
      <c r="G88" s="107">
        <v>0.3</v>
      </c>
      <c r="H88" s="107">
        <v>0.6</v>
      </c>
      <c r="I88" s="107">
        <v>0.3</v>
      </c>
      <c r="J88" s="107"/>
      <c r="K88" s="107">
        <v>0.25</v>
      </c>
      <c r="L88" s="107">
        <v>0.35</v>
      </c>
      <c r="M88" s="107">
        <v>0.35</v>
      </c>
      <c r="N88" s="122"/>
      <c r="O88" s="123"/>
      <c r="P88" s="123"/>
      <c r="R88" s="123"/>
      <c r="S88" s="123"/>
    </row>
    <row r="89" spans="1:19" ht="12.75">
      <c r="A89" s="158" t="s">
        <v>73</v>
      </c>
      <c r="C89" s="108">
        <f>C88-C87</f>
        <v>-0.03</v>
      </c>
      <c r="D89" s="108">
        <f>D88-D87</f>
        <v>-0.0049999999999999975</v>
      </c>
      <c r="E89" s="108"/>
      <c r="F89" s="108">
        <f aca="true" t="shared" si="8" ref="F89:L89">F88-F87</f>
        <v>-0.2</v>
      </c>
      <c r="G89" s="108">
        <f t="shared" si="8"/>
        <v>-0.2</v>
      </c>
      <c r="H89" s="108">
        <f t="shared" si="8"/>
        <v>0.5499999999999999</v>
      </c>
      <c r="I89" s="108">
        <f t="shared" si="8"/>
        <v>0.3</v>
      </c>
      <c r="J89" s="108"/>
      <c r="K89" s="108">
        <f t="shared" si="8"/>
        <v>0.25</v>
      </c>
      <c r="L89" s="108">
        <f t="shared" si="8"/>
        <v>0.35</v>
      </c>
      <c r="M89" s="108"/>
      <c r="N89" s="98"/>
      <c r="O89" s="98"/>
      <c r="P89" s="98"/>
      <c r="R89" s="98"/>
      <c r="S89" s="98"/>
    </row>
  </sheetData>
  <sheetProtection/>
  <mergeCells count="2">
    <mergeCell ref="C67:D67"/>
    <mergeCell ref="I67:J67"/>
  </mergeCells>
  <printOptions horizontalCentered="1"/>
  <pageMargins left="0" right="0" top="0.5" bottom="0.25" header="0.25" footer="0"/>
  <pageSetup fitToHeight="2" fitToWidth="1" horizontalDpi="600" verticalDpi="600" orientation="landscape" scale="57" r:id="rId1"/>
  <headerFooter alignWithMargins="0">
    <oddHeader>&amp;RPAGE &amp;P OF &amp;N</oddHeader>
    <oddFooter>&amp;L&amp;F / &amp;A&amp;R&amp;D  &amp;T</oddFoot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8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21.00390625" style="172" bestFit="1" customWidth="1"/>
    <col min="2" max="2" width="1.57421875" style="172" customWidth="1"/>
    <col min="3" max="6" width="13.140625" style="172" customWidth="1"/>
    <col min="7" max="7" width="12.57421875" style="172" customWidth="1"/>
    <col min="8" max="8" width="12.8515625" style="172" customWidth="1"/>
    <col min="9" max="10" width="13.28125" style="172" customWidth="1"/>
    <col min="11" max="11" width="12.00390625" style="172" customWidth="1"/>
    <col min="12" max="12" width="13.7109375" style="172" customWidth="1"/>
    <col min="13" max="13" width="13.140625" style="172" customWidth="1"/>
    <col min="14" max="14" width="15.8515625" style="172" bestFit="1" customWidth="1"/>
    <col min="15" max="15" width="1.57421875" style="172" customWidth="1"/>
    <col min="16" max="16" width="17.7109375" style="172" bestFit="1" customWidth="1"/>
    <col min="17" max="17" width="2.28125" style="172" customWidth="1"/>
    <col min="18" max="19" width="17.7109375" style="172" bestFit="1" customWidth="1"/>
    <col min="20" max="16384" width="9.140625" style="172" customWidth="1"/>
  </cols>
  <sheetData>
    <row r="1" spans="1:19" ht="15.75">
      <c r="A1" s="189" t="s">
        <v>124</v>
      </c>
      <c r="D1" s="190"/>
      <c r="E1" s="190"/>
      <c r="F1" s="190"/>
      <c r="G1" s="190"/>
      <c r="H1" s="190"/>
      <c r="I1" s="191"/>
      <c r="J1" s="191"/>
      <c r="K1" s="190"/>
      <c r="L1" s="190"/>
      <c r="M1" s="190"/>
      <c r="N1" s="190"/>
      <c r="O1" s="190"/>
      <c r="P1" s="192"/>
      <c r="R1" s="192"/>
      <c r="S1" s="192"/>
    </row>
    <row r="2" spans="1:19" ht="13.5" thickBot="1">
      <c r="A2" s="159"/>
      <c r="C2" s="190"/>
      <c r="D2" s="190"/>
      <c r="E2" s="190"/>
      <c r="F2" s="190"/>
      <c r="G2" s="190"/>
      <c r="H2" s="190"/>
      <c r="I2" s="191"/>
      <c r="J2" s="191"/>
      <c r="K2" s="190"/>
      <c r="L2" s="190"/>
      <c r="M2" s="190"/>
      <c r="N2" s="190"/>
      <c r="O2" s="190"/>
      <c r="P2" s="192"/>
      <c r="R2" s="192"/>
      <c r="S2" s="192"/>
    </row>
    <row r="3" spans="1:19" s="194" customFormat="1" ht="12.75">
      <c r="A3" s="193"/>
      <c r="C3" s="163" t="s">
        <v>97</v>
      </c>
      <c r="D3" s="163" t="s">
        <v>98</v>
      </c>
      <c r="E3" s="195" t="s">
        <v>2</v>
      </c>
      <c r="F3" s="195"/>
      <c r="G3" s="196"/>
      <c r="H3" s="196"/>
      <c r="I3" s="196"/>
      <c r="J3" s="196"/>
      <c r="K3" s="196"/>
      <c r="L3" s="196"/>
      <c r="M3" s="164"/>
      <c r="N3" s="197" t="s">
        <v>126</v>
      </c>
      <c r="O3" s="198"/>
      <c r="P3" s="197" t="s">
        <v>126</v>
      </c>
      <c r="R3" s="197" t="s">
        <v>125</v>
      </c>
      <c r="S3" s="197"/>
    </row>
    <row r="4" spans="1:19" s="194" customFormat="1" ht="12.75">
      <c r="A4" s="166"/>
      <c r="C4" s="167" t="s">
        <v>2</v>
      </c>
      <c r="D4" s="167" t="s">
        <v>2</v>
      </c>
      <c r="E4" s="199" t="s">
        <v>91</v>
      </c>
      <c r="F4" s="199" t="s">
        <v>7</v>
      </c>
      <c r="G4" s="200" t="s">
        <v>94</v>
      </c>
      <c r="H4" s="200" t="s">
        <v>7</v>
      </c>
      <c r="I4" s="200"/>
      <c r="J4" s="200"/>
      <c r="K4" s="200"/>
      <c r="L4" s="200"/>
      <c r="M4" s="168"/>
      <c r="N4" s="201" t="s">
        <v>4</v>
      </c>
      <c r="O4" s="198"/>
      <c r="P4" s="201" t="s">
        <v>4</v>
      </c>
      <c r="R4" s="201" t="s">
        <v>4</v>
      </c>
      <c r="S4" s="201"/>
    </row>
    <row r="5" spans="1:19" s="194" customFormat="1" ht="13.5" thickBot="1">
      <c r="A5" s="169" t="s">
        <v>5</v>
      </c>
      <c r="C5" s="170" t="s">
        <v>84</v>
      </c>
      <c r="D5" s="170" t="s">
        <v>84</v>
      </c>
      <c r="E5" s="202" t="s">
        <v>92</v>
      </c>
      <c r="F5" s="202" t="s">
        <v>93</v>
      </c>
      <c r="G5" s="203" t="s">
        <v>6</v>
      </c>
      <c r="H5" s="203" t="s">
        <v>87</v>
      </c>
      <c r="I5" s="203" t="s">
        <v>8</v>
      </c>
      <c r="J5" s="203" t="s">
        <v>119</v>
      </c>
      <c r="K5" s="203" t="s">
        <v>9</v>
      </c>
      <c r="L5" s="203" t="s">
        <v>10</v>
      </c>
      <c r="M5" s="171" t="s">
        <v>11</v>
      </c>
      <c r="N5" s="204" t="s">
        <v>12</v>
      </c>
      <c r="O5" s="198"/>
      <c r="P5" s="204" t="s">
        <v>13</v>
      </c>
      <c r="R5" s="204" t="s">
        <v>13</v>
      </c>
      <c r="S5" s="204" t="s">
        <v>107</v>
      </c>
    </row>
    <row r="6" spans="1:19" s="206" customFormat="1" ht="13.5" thickBot="1">
      <c r="A6" s="205" t="s">
        <v>88</v>
      </c>
      <c r="C6" s="207">
        <v>-1</v>
      </c>
      <c r="D6" s="207">
        <f>C6-1</f>
        <v>-2</v>
      </c>
      <c r="E6" s="207">
        <f aca="true" t="shared" si="0" ref="E6:M6">D6-1</f>
        <v>-3</v>
      </c>
      <c r="F6" s="207">
        <f t="shared" si="0"/>
        <v>-4</v>
      </c>
      <c r="G6" s="207">
        <f t="shared" si="0"/>
        <v>-5</v>
      </c>
      <c r="H6" s="207">
        <f t="shared" si="0"/>
        <v>-6</v>
      </c>
      <c r="I6" s="207">
        <f t="shared" si="0"/>
        <v>-7</v>
      </c>
      <c r="J6" s="207">
        <f t="shared" si="0"/>
        <v>-8</v>
      </c>
      <c r="K6" s="207">
        <f t="shared" si="0"/>
        <v>-9</v>
      </c>
      <c r="L6" s="207">
        <f t="shared" si="0"/>
        <v>-10</v>
      </c>
      <c r="M6" s="207">
        <f t="shared" si="0"/>
        <v>-11</v>
      </c>
      <c r="N6" s="207"/>
      <c r="O6" s="208"/>
      <c r="P6" s="207"/>
      <c r="R6" s="207"/>
      <c r="S6" s="207"/>
    </row>
    <row r="7" spans="1:19" ht="12.75">
      <c r="A7" s="209" t="s">
        <v>14</v>
      </c>
      <c r="B7" s="190"/>
      <c r="C7" s="210">
        <f>'[12]CalWRKs Fed Elig Growth Calc'!H8</f>
        <v>106528</v>
      </c>
      <c r="D7" s="210">
        <f>'[13]CalWRKS Non-Fed Growth Calc'!H8</f>
        <v>-2512</v>
      </c>
      <c r="E7" s="210">
        <f>'[14]CalWRKS ADMIN GROWTH CALC'!J8</f>
        <v>-155503</v>
      </c>
      <c r="F7" s="210">
        <f>'[15]FC ADMIN GROWTH CALC'!I8</f>
        <v>166630</v>
      </c>
      <c r="G7" s="210">
        <f>'[16]FS ADMIN GROWTH CALC'!I8</f>
        <v>-2400</v>
      </c>
      <c r="H7" s="210">
        <f>'[17]FC ASSISTANCE GROWTH CALC'!I8</f>
        <v>-2586</v>
      </c>
      <c r="I7" s="210">
        <f>'[18]CWS GROWTH CALCULATION'!I8</f>
        <v>-445479</v>
      </c>
      <c r="J7" s="210">
        <f>'[19]FPP Growth Calculation'!G8</f>
        <v>-242760</v>
      </c>
      <c r="K7" s="210">
        <f>'[20]Adoptions Growth Calc'!I8</f>
        <v>108527</v>
      </c>
      <c r="L7" s="210">
        <f>'[21]PCSP GROWTH CALC'!I8</f>
        <v>4441298</v>
      </c>
      <c r="M7" s="211">
        <f>'[22]IHSS GROWTH CALC'!I8</f>
        <v>-852801</v>
      </c>
      <c r="N7" s="212">
        <f aca="true" t="shared" si="1" ref="N7:N64">SUM(C7:M7)</f>
        <v>3118942</v>
      </c>
      <c r="O7" s="213"/>
      <c r="P7" s="211">
        <f aca="true" t="shared" si="2" ref="P7:P64">IF(N7&lt;0,0,N7)</f>
        <v>3118942</v>
      </c>
      <c r="R7" s="210">
        <f>'FY 07-08'!P7</f>
        <v>6481241</v>
      </c>
      <c r="S7" s="212">
        <f>P7-R7</f>
        <v>-3362299</v>
      </c>
    </row>
    <row r="8" spans="1:19" ht="12.75">
      <c r="A8" s="183" t="s">
        <v>15</v>
      </c>
      <c r="C8" s="214">
        <f>'[12]CalWRKs Fed Elig Growth Calc'!H9</f>
        <v>629</v>
      </c>
      <c r="D8" s="214">
        <f>'[13]CalWRKS Non-Fed Growth Calc'!H9</f>
        <v>-40</v>
      </c>
      <c r="E8" s="214">
        <f>'[14]CalWRKS ADMIN GROWTH CALC'!J9</f>
        <v>-15659</v>
      </c>
      <c r="F8" s="214">
        <f>'[15]FC ADMIN GROWTH CALC'!I9</f>
        <v>-438</v>
      </c>
      <c r="G8" s="214">
        <f>'[16]FS ADMIN GROWTH CALC'!I9</f>
        <v>-1941</v>
      </c>
      <c r="H8" s="214">
        <f>'[17]FC ASSISTANCE GROWTH CALC'!I9</f>
        <v>-3540</v>
      </c>
      <c r="I8" s="214">
        <f>'[18]CWS GROWTH CALCULATION'!I9</f>
        <v>-5241</v>
      </c>
      <c r="J8" s="214">
        <f>'[19]FPP Growth Calculation'!G9</f>
        <v>0</v>
      </c>
      <c r="K8" s="214">
        <f>'[20]Adoptions Growth Calc'!I9</f>
        <v>1201</v>
      </c>
      <c r="L8" s="214">
        <f>'[21]PCSP GROWTH CALC'!I9</f>
        <v>7223</v>
      </c>
      <c r="M8" s="215">
        <f>'[22]IHSS GROWTH CALC'!I9</f>
        <v>-275</v>
      </c>
      <c r="N8" s="216">
        <f t="shared" si="1"/>
        <v>-18081</v>
      </c>
      <c r="O8" s="213"/>
      <c r="P8" s="215">
        <f t="shared" si="2"/>
        <v>0</v>
      </c>
      <c r="R8" s="214">
        <f>'FY 07-08'!P8</f>
        <v>0</v>
      </c>
      <c r="S8" s="216">
        <f aca="true" t="shared" si="3" ref="S8:S64">P8-R8</f>
        <v>0</v>
      </c>
    </row>
    <row r="9" spans="1:19" ht="12.75">
      <c r="A9" s="183" t="s">
        <v>16</v>
      </c>
      <c r="C9" s="214">
        <f>'[12]CalWRKs Fed Elig Growth Calc'!H10</f>
        <v>2135</v>
      </c>
      <c r="D9" s="214">
        <f>'[13]CalWRKS Non-Fed Growth Calc'!H10</f>
        <v>-450</v>
      </c>
      <c r="E9" s="214">
        <f>'[14]CalWRKS ADMIN GROWTH CALC'!J10</f>
        <v>-1839</v>
      </c>
      <c r="F9" s="214">
        <f>'[15]FC ADMIN GROWTH CALC'!I10</f>
        <v>-1662</v>
      </c>
      <c r="G9" s="214">
        <f>'[16]FS ADMIN GROWTH CALC'!I10</f>
        <v>-7191</v>
      </c>
      <c r="H9" s="214">
        <f>'[17]FC ASSISTANCE GROWTH CALC'!I10</f>
        <v>117826</v>
      </c>
      <c r="I9" s="214">
        <f>'[18]CWS GROWTH CALCULATION'!I10</f>
        <v>-8742</v>
      </c>
      <c r="J9" s="214">
        <f>'[19]FPP Growth Calculation'!G10</f>
        <v>0</v>
      </c>
      <c r="K9" s="214">
        <f>'[20]Adoptions Growth Calc'!I10</f>
        <v>3049</v>
      </c>
      <c r="L9" s="214">
        <f>'[21]PCSP GROWTH CALC'!I10</f>
        <v>-2112</v>
      </c>
      <c r="M9" s="215">
        <f>'[22]IHSS GROWTH CALC'!I10</f>
        <v>-10605</v>
      </c>
      <c r="N9" s="216">
        <f t="shared" si="1"/>
        <v>90409</v>
      </c>
      <c r="O9" s="213"/>
      <c r="P9" s="215">
        <f t="shared" si="2"/>
        <v>90409</v>
      </c>
      <c r="R9" s="214">
        <f>'FY 07-08'!P9</f>
        <v>0</v>
      </c>
      <c r="S9" s="216">
        <f t="shared" si="3"/>
        <v>90409</v>
      </c>
    </row>
    <row r="10" spans="1:19" ht="12.75">
      <c r="A10" s="183" t="s">
        <v>17</v>
      </c>
      <c r="C10" s="214">
        <f>'[12]CalWRKs Fed Elig Growth Calc'!H11</f>
        <v>58092</v>
      </c>
      <c r="D10" s="214">
        <f>'[13]CalWRKS Non-Fed Growth Calc'!H11</f>
        <v>-907</v>
      </c>
      <c r="E10" s="214">
        <f>'[14]CalWRKS ADMIN GROWTH CALC'!J11</f>
        <v>-45986</v>
      </c>
      <c r="F10" s="214">
        <f>'[15]FC ADMIN GROWTH CALC'!I11</f>
        <v>-15094</v>
      </c>
      <c r="G10" s="214">
        <f>'[16]FS ADMIN GROWTH CALC'!I11</f>
        <v>-89603</v>
      </c>
      <c r="H10" s="214">
        <f>'[17]FC ASSISTANCE GROWTH CALC'!I11</f>
        <v>372249</v>
      </c>
      <c r="I10" s="214">
        <f>'[18]CWS GROWTH CALCULATION'!I11</f>
        <v>-26295</v>
      </c>
      <c r="J10" s="214">
        <f>'[19]FPP Growth Calculation'!G11</f>
        <v>0</v>
      </c>
      <c r="K10" s="214">
        <f>'[20]Adoptions Growth Calc'!I11</f>
        <v>358293</v>
      </c>
      <c r="L10" s="214">
        <f>'[21]PCSP GROWTH CALC'!I11</f>
        <v>599879</v>
      </c>
      <c r="M10" s="215">
        <f>'[22]IHSS GROWTH CALC'!I11</f>
        <v>-21990</v>
      </c>
      <c r="N10" s="216">
        <f t="shared" si="1"/>
        <v>1188638</v>
      </c>
      <c r="O10" s="213"/>
      <c r="P10" s="215">
        <f t="shared" si="2"/>
        <v>1188638</v>
      </c>
      <c r="R10" s="214">
        <f>'FY 07-08'!P10</f>
        <v>897406</v>
      </c>
      <c r="S10" s="216">
        <f t="shared" si="3"/>
        <v>291232</v>
      </c>
    </row>
    <row r="11" spans="1:19" ht="12.75">
      <c r="A11" s="183" t="s">
        <v>18</v>
      </c>
      <c r="C11" s="214">
        <f>'[12]CalWRKs Fed Elig Growth Calc'!H12</f>
        <v>-752</v>
      </c>
      <c r="D11" s="214">
        <f>'[13]CalWRKS Non-Fed Growth Calc'!H12</f>
        <v>-182</v>
      </c>
      <c r="E11" s="214">
        <f>'[14]CalWRKS ADMIN GROWTH CALC'!J12</f>
        <v>-879</v>
      </c>
      <c r="F11" s="214">
        <f>'[15]FC ADMIN GROWTH CALC'!I12</f>
        <v>3701</v>
      </c>
      <c r="G11" s="214">
        <f>'[16]FS ADMIN GROWTH CALC'!I12</f>
        <v>-27595</v>
      </c>
      <c r="H11" s="214">
        <f>'[17]FC ASSISTANCE GROWTH CALC'!I12</f>
        <v>-97376</v>
      </c>
      <c r="I11" s="214">
        <f>'[18]CWS GROWTH CALCULATION'!I12</f>
        <v>24663</v>
      </c>
      <c r="J11" s="214">
        <f>'[19]FPP Growth Calculation'!G12</f>
        <v>0</v>
      </c>
      <c r="K11" s="214">
        <f>'[20]Adoptions Growth Calc'!I12</f>
        <v>27025</v>
      </c>
      <c r="L11" s="214">
        <f>'[21]PCSP GROWTH CALC'!I12</f>
        <v>65215</v>
      </c>
      <c r="M11" s="215">
        <f>'[22]IHSS GROWTH CALC'!I12</f>
        <v>-12514</v>
      </c>
      <c r="N11" s="216">
        <f t="shared" si="1"/>
        <v>-18694</v>
      </c>
      <c r="O11" s="213"/>
      <c r="P11" s="215">
        <f t="shared" si="2"/>
        <v>0</v>
      </c>
      <c r="R11" s="214">
        <f>'FY 07-08'!P11</f>
        <v>0</v>
      </c>
      <c r="S11" s="216">
        <f t="shared" si="3"/>
        <v>0</v>
      </c>
    </row>
    <row r="12" spans="1:19" ht="12.75">
      <c r="A12" s="183" t="s">
        <v>19</v>
      </c>
      <c r="C12" s="214">
        <f>'[12]CalWRKs Fed Elig Growth Calc'!H13</f>
        <v>4235</v>
      </c>
      <c r="D12" s="214">
        <f>'[13]CalWRKS Non-Fed Growth Calc'!H13</f>
        <v>17</v>
      </c>
      <c r="E12" s="214">
        <f>'[14]CalWRKS ADMIN GROWTH CALC'!J13</f>
        <v>-1705</v>
      </c>
      <c r="F12" s="214">
        <f>'[15]FC ADMIN GROWTH CALC'!I13</f>
        <v>-596</v>
      </c>
      <c r="G12" s="214">
        <f>'[16]FS ADMIN GROWTH CALC'!I13</f>
        <v>-6268</v>
      </c>
      <c r="H12" s="214">
        <f>'[17]FC ASSISTANCE GROWTH CALC'!I13</f>
        <v>-53961</v>
      </c>
      <c r="I12" s="214">
        <f>'[18]CWS GROWTH CALCULATION'!I13</f>
        <v>34429</v>
      </c>
      <c r="J12" s="214">
        <f>'[19]FPP Growth Calculation'!G13</f>
        <v>0</v>
      </c>
      <c r="K12" s="214">
        <f>'[20]Adoptions Growth Calc'!I13</f>
        <v>21477</v>
      </c>
      <c r="L12" s="214">
        <f>'[21]PCSP GROWTH CALC'!I13</f>
        <v>-64358</v>
      </c>
      <c r="M12" s="215">
        <f>'[22]IHSS GROWTH CALC'!I13</f>
        <v>-10951</v>
      </c>
      <c r="N12" s="216">
        <f t="shared" si="1"/>
        <v>-77681</v>
      </c>
      <c r="O12" s="213"/>
      <c r="P12" s="215">
        <f t="shared" si="2"/>
        <v>0</v>
      </c>
      <c r="R12" s="214">
        <f>'FY 07-08'!P12</f>
        <v>84798</v>
      </c>
      <c r="S12" s="216">
        <f t="shared" si="3"/>
        <v>-84798</v>
      </c>
    </row>
    <row r="13" spans="1:19" ht="12.75">
      <c r="A13" s="183" t="s">
        <v>20</v>
      </c>
      <c r="C13" s="214">
        <f>'[12]CalWRKs Fed Elig Growth Calc'!H14</f>
        <v>26198</v>
      </c>
      <c r="D13" s="214">
        <f>'[13]CalWRKS Non-Fed Growth Calc'!H14</f>
        <v>-3007</v>
      </c>
      <c r="E13" s="214">
        <f>'[14]CalWRKS ADMIN GROWTH CALC'!J14</f>
        <v>-52377</v>
      </c>
      <c r="F13" s="214">
        <f>'[15]FC ADMIN GROWTH CALC'!I14</f>
        <v>-23963</v>
      </c>
      <c r="G13" s="214">
        <f>'[16]FS ADMIN GROWTH CALC'!I14</f>
        <v>-200731</v>
      </c>
      <c r="H13" s="214">
        <f>'[17]FC ASSISTANCE GROWTH CALC'!I14</f>
        <v>-965058</v>
      </c>
      <c r="I13" s="214">
        <f>'[18]CWS GROWTH CALCULATION'!I14</f>
        <v>145170</v>
      </c>
      <c r="J13" s="214">
        <f>'[19]FPP Growth Calculation'!G14</f>
        <v>45802</v>
      </c>
      <c r="K13" s="214">
        <f>'[20]Adoptions Growth Calc'!I14</f>
        <v>201409</v>
      </c>
      <c r="L13" s="214">
        <f>'[21]PCSP GROWTH CALC'!I14</f>
        <v>1638358</v>
      </c>
      <c r="M13" s="215">
        <f>'[22]IHSS GROWTH CALC'!I14</f>
        <v>-362059</v>
      </c>
      <c r="N13" s="216">
        <f t="shared" si="1"/>
        <v>449742</v>
      </c>
      <c r="O13" s="213"/>
      <c r="P13" s="215">
        <f t="shared" si="2"/>
        <v>449742</v>
      </c>
      <c r="R13" s="214">
        <f>'FY 07-08'!P13</f>
        <v>804990</v>
      </c>
      <c r="S13" s="216">
        <f t="shared" si="3"/>
        <v>-355248</v>
      </c>
    </row>
    <row r="14" spans="1:19" ht="12.75">
      <c r="A14" s="183" t="s">
        <v>21</v>
      </c>
      <c r="C14" s="214">
        <f>'[12]CalWRKs Fed Elig Growth Calc'!H15</f>
        <v>10550</v>
      </c>
      <c r="D14" s="214">
        <f>'[13]CalWRKS Non-Fed Growth Calc'!H15</f>
        <v>685</v>
      </c>
      <c r="E14" s="214">
        <f>'[14]CalWRKS ADMIN GROWTH CALC'!J15</f>
        <v>4290</v>
      </c>
      <c r="F14" s="214">
        <f>'[15]FC ADMIN GROWTH CALC'!I15</f>
        <v>60</v>
      </c>
      <c r="G14" s="214">
        <f>'[16]FS ADMIN GROWTH CALC'!I15</f>
        <v>-7170</v>
      </c>
      <c r="H14" s="214">
        <f>'[17]FC ASSISTANCE GROWTH CALC'!I15</f>
        <v>211114</v>
      </c>
      <c r="I14" s="214">
        <f>'[18]CWS GROWTH CALCULATION'!I15</f>
        <v>-5145</v>
      </c>
      <c r="J14" s="214">
        <f>'[19]FPP Growth Calculation'!G15</f>
        <v>0</v>
      </c>
      <c r="K14" s="214">
        <f>'[20]Adoptions Growth Calc'!I15</f>
        <v>64214</v>
      </c>
      <c r="L14" s="214">
        <f>'[21]PCSP GROWTH CALC'!I15</f>
        <v>133564</v>
      </c>
      <c r="M14" s="215">
        <f>'[22]IHSS GROWTH CALC'!I15</f>
        <v>-28314</v>
      </c>
      <c r="N14" s="216">
        <f t="shared" si="1"/>
        <v>383848</v>
      </c>
      <c r="O14" s="213"/>
      <c r="P14" s="215">
        <f t="shared" si="2"/>
        <v>383848</v>
      </c>
      <c r="R14" s="214">
        <f>'FY 07-08'!P14</f>
        <v>112010</v>
      </c>
      <c r="S14" s="216">
        <f t="shared" si="3"/>
        <v>271838</v>
      </c>
    </row>
    <row r="15" spans="1:19" ht="12.75">
      <c r="A15" s="183" t="s">
        <v>22</v>
      </c>
      <c r="C15" s="214">
        <f>'[12]CalWRKs Fed Elig Growth Calc'!H16</f>
        <v>-11265</v>
      </c>
      <c r="D15" s="214">
        <f>'[13]CalWRKS Non-Fed Growth Calc'!H16</f>
        <v>167</v>
      </c>
      <c r="E15" s="214">
        <f>'[14]CalWRKS ADMIN GROWTH CALC'!J16</f>
        <v>14087</v>
      </c>
      <c r="F15" s="214">
        <f>'[15]FC ADMIN GROWTH CALC'!I16</f>
        <v>-1580</v>
      </c>
      <c r="G15" s="214">
        <f>'[16]FS ADMIN GROWTH CALC'!I16</f>
        <v>-8432</v>
      </c>
      <c r="H15" s="214">
        <f>'[17]FC ASSISTANCE GROWTH CALC'!I16</f>
        <v>218513</v>
      </c>
      <c r="I15" s="214">
        <f>'[18]CWS GROWTH CALCULATION'!I16</f>
        <v>41516</v>
      </c>
      <c r="J15" s="214">
        <f>'[19]FPP Growth Calculation'!G16</f>
        <v>0</v>
      </c>
      <c r="K15" s="214">
        <f>'[20]Adoptions Growth Calc'!I16</f>
        <v>23968</v>
      </c>
      <c r="L15" s="214">
        <f>'[21]PCSP GROWTH CALC'!I16</f>
        <v>250732</v>
      </c>
      <c r="M15" s="215">
        <f>'[22]IHSS GROWTH CALC'!I16</f>
        <v>-27910</v>
      </c>
      <c r="N15" s="216">
        <f t="shared" si="1"/>
        <v>499796</v>
      </c>
      <c r="O15" s="213"/>
      <c r="P15" s="215">
        <f t="shared" si="2"/>
        <v>499796</v>
      </c>
      <c r="R15" s="214">
        <f>'FY 07-08'!P15</f>
        <v>439893</v>
      </c>
      <c r="S15" s="216">
        <f t="shared" si="3"/>
        <v>59903</v>
      </c>
    </row>
    <row r="16" spans="1:19" ht="12.75">
      <c r="A16" s="183" t="s">
        <v>23</v>
      </c>
      <c r="C16" s="214">
        <f>'[12]CalWRKs Fed Elig Growth Calc'!H17</f>
        <v>-91647</v>
      </c>
      <c r="D16" s="214">
        <f>'[13]CalWRKS Non-Fed Growth Calc'!H17</f>
        <v>-18089</v>
      </c>
      <c r="E16" s="214">
        <f>'[14]CalWRKS ADMIN GROWTH CALC'!J17</f>
        <v>173647</v>
      </c>
      <c r="F16" s="214">
        <f>'[15]FC ADMIN GROWTH CALC'!I17</f>
        <v>29606</v>
      </c>
      <c r="G16" s="214">
        <f>'[16]FS ADMIN GROWTH CALC'!I17</f>
        <v>-73844</v>
      </c>
      <c r="H16" s="214">
        <f>'[17]FC ASSISTANCE GROWTH CALC'!I17</f>
        <v>2240609</v>
      </c>
      <c r="I16" s="214">
        <f>'[18]CWS GROWTH CALCULATION'!I17</f>
        <v>45331</v>
      </c>
      <c r="J16" s="214">
        <f>'[19]FPP Growth Calculation'!G17</f>
        <v>0</v>
      </c>
      <c r="K16" s="214">
        <f>'[20]Adoptions Growth Calc'!I17</f>
        <v>367432</v>
      </c>
      <c r="L16" s="214">
        <f>'[21]PCSP GROWTH CALC'!I17</f>
        <v>2400349</v>
      </c>
      <c r="M16" s="215">
        <f>'[22]IHSS GROWTH CALC'!I17</f>
        <v>-491919</v>
      </c>
      <c r="N16" s="216">
        <f t="shared" si="1"/>
        <v>4581475</v>
      </c>
      <c r="O16" s="213"/>
      <c r="P16" s="215">
        <f t="shared" si="2"/>
        <v>4581475</v>
      </c>
      <c r="R16" s="214">
        <f>'FY 07-08'!P16</f>
        <v>0</v>
      </c>
      <c r="S16" s="216">
        <f t="shared" si="3"/>
        <v>4581475</v>
      </c>
    </row>
    <row r="17" spans="1:19" ht="12.75">
      <c r="A17" s="183" t="s">
        <v>24</v>
      </c>
      <c r="C17" s="214">
        <f>'[12]CalWRKs Fed Elig Growth Calc'!H18</f>
        <v>4149</v>
      </c>
      <c r="D17" s="214">
        <f>'[13]CalWRKS Non-Fed Growth Calc'!H18</f>
        <v>174</v>
      </c>
      <c r="E17" s="214">
        <f>'[14]CalWRKS ADMIN GROWTH CALC'!J18</f>
        <v>37479</v>
      </c>
      <c r="F17" s="214">
        <f>'[15]FC ADMIN GROWTH CALC'!I18</f>
        <v>-301</v>
      </c>
      <c r="G17" s="214">
        <f>'[16]FS ADMIN GROWTH CALC'!I18</f>
        <v>-15436</v>
      </c>
      <c r="H17" s="214">
        <f>'[17]FC ASSISTANCE GROWTH CALC'!I18</f>
        <v>-153674</v>
      </c>
      <c r="I17" s="214">
        <f>'[18]CWS GROWTH CALCULATION'!I18</f>
        <v>-2228</v>
      </c>
      <c r="J17" s="214">
        <f>'[19]FPP Growth Calculation'!G18</f>
        <v>0</v>
      </c>
      <c r="K17" s="214">
        <f>'[20]Adoptions Growth Calc'!I18</f>
        <v>14100</v>
      </c>
      <c r="L17" s="214">
        <f>'[21]PCSP GROWTH CALC'!I18</f>
        <v>124797</v>
      </c>
      <c r="M17" s="215">
        <f>'[22]IHSS GROWTH CALC'!I18</f>
        <v>-7067</v>
      </c>
      <c r="N17" s="216">
        <f t="shared" si="1"/>
        <v>1993</v>
      </c>
      <c r="O17" s="213"/>
      <c r="P17" s="215">
        <f t="shared" si="2"/>
        <v>1993</v>
      </c>
      <c r="R17" s="214">
        <f>'FY 07-08'!P17</f>
        <v>226543</v>
      </c>
      <c r="S17" s="216">
        <f t="shared" si="3"/>
        <v>-224550</v>
      </c>
    </row>
    <row r="18" spans="1:19" ht="12.75">
      <c r="A18" s="183" t="s">
        <v>25</v>
      </c>
      <c r="C18" s="214">
        <f>'[12]CalWRKs Fed Elig Growth Calc'!H19</f>
        <v>37718</v>
      </c>
      <c r="D18" s="214">
        <f>'[13]CalWRKS Non-Fed Growth Calc'!H19</f>
        <v>1177</v>
      </c>
      <c r="E18" s="214">
        <f>'[14]CalWRKS ADMIN GROWTH CALC'!J19</f>
        <v>27713</v>
      </c>
      <c r="F18" s="214">
        <f>'[15]FC ADMIN GROWTH CALC'!I19</f>
        <v>-4227</v>
      </c>
      <c r="G18" s="214">
        <f>'[16]FS ADMIN GROWTH CALC'!I19</f>
        <v>-24585</v>
      </c>
      <c r="H18" s="214">
        <f>'[17]FC ASSISTANCE GROWTH CALC'!I19</f>
        <v>-484742</v>
      </c>
      <c r="I18" s="214">
        <f>'[18]CWS GROWTH CALCULATION'!I19</f>
        <v>5601</v>
      </c>
      <c r="J18" s="214">
        <f>'[19]FPP Growth Calculation'!G19</f>
        <v>-1834</v>
      </c>
      <c r="K18" s="214">
        <f>'[20]Adoptions Growth Calc'!I19</f>
        <v>22821</v>
      </c>
      <c r="L18" s="214">
        <f>'[21]PCSP GROWTH CALC'!I19</f>
        <v>212178</v>
      </c>
      <c r="M18" s="215">
        <f>'[22]IHSS GROWTH CALC'!I19</f>
        <v>-23771</v>
      </c>
      <c r="N18" s="216">
        <f t="shared" si="1"/>
        <v>-231951</v>
      </c>
      <c r="O18" s="213"/>
      <c r="P18" s="215">
        <f t="shared" si="2"/>
        <v>0</v>
      </c>
      <c r="R18" s="214">
        <f>'FY 07-08'!P18</f>
        <v>516461</v>
      </c>
      <c r="S18" s="216">
        <f t="shared" si="3"/>
        <v>-516461</v>
      </c>
    </row>
    <row r="19" spans="1:19" ht="12.75">
      <c r="A19" s="183" t="s">
        <v>26</v>
      </c>
      <c r="C19" s="214">
        <f>'[12]CalWRKs Fed Elig Growth Calc'!H20</f>
        <v>-36407</v>
      </c>
      <c r="D19" s="214">
        <f>'[13]CalWRKS Non-Fed Growth Calc'!H20</f>
        <v>-3424</v>
      </c>
      <c r="E19" s="214">
        <f>'[14]CalWRKS ADMIN GROWTH CALC'!J20</f>
        <v>2028</v>
      </c>
      <c r="F19" s="214">
        <f>'[15]FC ADMIN GROWTH CALC'!I20</f>
        <v>-67</v>
      </c>
      <c r="G19" s="214">
        <f>'[16]FS ADMIN GROWTH CALC'!I20</f>
        <v>-83609</v>
      </c>
      <c r="H19" s="214">
        <f>'[17]FC ASSISTANCE GROWTH CALC'!I20</f>
        <v>-98597</v>
      </c>
      <c r="I19" s="214">
        <f>'[18]CWS GROWTH CALCULATION'!I20</f>
        <v>313982</v>
      </c>
      <c r="J19" s="214">
        <f>'[19]FPP Growth Calculation'!G20</f>
        <v>0</v>
      </c>
      <c r="K19" s="214">
        <f>'[20]Adoptions Growth Calc'!I20</f>
        <v>32580</v>
      </c>
      <c r="L19" s="214">
        <f>'[21]PCSP GROWTH CALC'!I20</f>
        <v>807296</v>
      </c>
      <c r="M19" s="215">
        <f>'[22]IHSS GROWTH CALC'!I20</f>
        <v>-17636</v>
      </c>
      <c r="N19" s="216">
        <f t="shared" si="1"/>
        <v>916146</v>
      </c>
      <c r="O19" s="213"/>
      <c r="P19" s="215">
        <f t="shared" si="2"/>
        <v>916146</v>
      </c>
      <c r="R19" s="214">
        <f>'FY 07-08'!P19</f>
        <v>0</v>
      </c>
      <c r="S19" s="216">
        <f t="shared" si="3"/>
        <v>916146</v>
      </c>
    </row>
    <row r="20" spans="1:19" ht="12.75">
      <c r="A20" s="183" t="s">
        <v>27</v>
      </c>
      <c r="C20" s="214">
        <f>'[12]CalWRKs Fed Elig Growth Calc'!H21</f>
        <v>3076</v>
      </c>
      <c r="D20" s="214">
        <f>'[13]CalWRKS Non-Fed Growth Calc'!H21</f>
        <v>-24</v>
      </c>
      <c r="E20" s="214">
        <f>'[14]CalWRKS ADMIN GROWTH CALC'!J21</f>
        <v>584</v>
      </c>
      <c r="F20" s="214">
        <f>'[15]FC ADMIN GROWTH CALC'!I21</f>
        <v>2070</v>
      </c>
      <c r="G20" s="214">
        <f>'[16]FS ADMIN GROWTH CALC'!I21</f>
        <v>-4464</v>
      </c>
      <c r="H20" s="214">
        <f>'[17]FC ASSISTANCE GROWTH CALC'!I21</f>
        <v>218</v>
      </c>
      <c r="I20" s="214">
        <f>'[18]CWS GROWTH CALCULATION'!I21</f>
        <v>6642</v>
      </c>
      <c r="J20" s="214">
        <f>'[19]FPP Growth Calculation'!G21</f>
        <v>0</v>
      </c>
      <c r="K20" s="214">
        <f>'[20]Adoptions Growth Calc'!I21</f>
        <v>-6961</v>
      </c>
      <c r="L20" s="214">
        <f>'[21]PCSP GROWTH CALC'!I21</f>
        <v>-8637</v>
      </c>
      <c r="M20" s="215">
        <f>'[22]IHSS GROWTH CALC'!I21</f>
        <v>1856</v>
      </c>
      <c r="N20" s="216">
        <f t="shared" si="1"/>
        <v>-5640</v>
      </c>
      <c r="O20" s="213"/>
      <c r="P20" s="215">
        <f t="shared" si="2"/>
        <v>0</v>
      </c>
      <c r="R20" s="214">
        <f>'FY 07-08'!P20</f>
        <v>0</v>
      </c>
      <c r="S20" s="216">
        <f t="shared" si="3"/>
        <v>0</v>
      </c>
    </row>
    <row r="21" spans="1:19" ht="12.75">
      <c r="A21" s="183" t="s">
        <v>28</v>
      </c>
      <c r="C21" s="214">
        <f>'[12]CalWRKs Fed Elig Growth Calc'!H22</f>
        <v>-89687</v>
      </c>
      <c r="D21" s="214">
        <f>'[13]CalWRKS Non-Fed Growth Calc'!H22</f>
        <v>-6436</v>
      </c>
      <c r="E21" s="214">
        <f>'[14]CalWRKS ADMIN GROWTH CALC'!J22</f>
        <v>-140128</v>
      </c>
      <c r="F21" s="214">
        <f>'[15]FC ADMIN GROWTH CALC'!I22</f>
        <v>-22620</v>
      </c>
      <c r="G21" s="214">
        <f>'[16]FS ADMIN GROWTH CALC'!I22</f>
        <v>-173362</v>
      </c>
      <c r="H21" s="214">
        <f>'[17]FC ASSISTANCE GROWTH CALC'!I22</f>
        <v>806775</v>
      </c>
      <c r="I21" s="214">
        <f>'[18]CWS GROWTH CALCULATION'!I22</f>
        <v>-211892</v>
      </c>
      <c r="J21" s="214">
        <f>'[19]FPP Growth Calculation'!G22</f>
        <v>0</v>
      </c>
      <c r="K21" s="214">
        <f>'[20]Adoptions Growth Calc'!I22</f>
        <v>551470</v>
      </c>
      <c r="L21" s="214">
        <f>'[21]PCSP GROWTH CALC'!I22</f>
        <v>585574</v>
      </c>
      <c r="M21" s="215">
        <f>'[22]IHSS GROWTH CALC'!I22</f>
        <v>-73064</v>
      </c>
      <c r="N21" s="216">
        <f t="shared" si="1"/>
        <v>1226630</v>
      </c>
      <c r="O21" s="213"/>
      <c r="P21" s="215">
        <f t="shared" si="2"/>
        <v>1226630</v>
      </c>
      <c r="R21" s="214">
        <f>'FY 07-08'!P21</f>
        <v>571482</v>
      </c>
      <c r="S21" s="216">
        <f t="shared" si="3"/>
        <v>655148</v>
      </c>
    </row>
    <row r="22" spans="1:19" ht="12.75">
      <c r="A22" s="183" t="s">
        <v>29</v>
      </c>
      <c r="C22" s="214">
        <f>'[12]CalWRKs Fed Elig Growth Calc'!H23</f>
        <v>1728</v>
      </c>
      <c r="D22" s="214">
        <f>'[13]CalWRKS Non-Fed Growth Calc'!H23</f>
        <v>168</v>
      </c>
      <c r="E22" s="214">
        <f>'[14]CalWRKS ADMIN GROWTH CALC'!J23</f>
        <v>-30364</v>
      </c>
      <c r="F22" s="214">
        <f>'[15]FC ADMIN GROWTH CALC'!I23</f>
        <v>-1062</v>
      </c>
      <c r="G22" s="214">
        <f>'[16]FS ADMIN GROWTH CALC'!I23</f>
        <v>6872</v>
      </c>
      <c r="H22" s="214">
        <f>'[17]FC ASSISTANCE GROWTH CALC'!I23</f>
        <v>417364</v>
      </c>
      <c r="I22" s="214">
        <f>'[18]CWS GROWTH CALCULATION'!I23</f>
        <v>43177</v>
      </c>
      <c r="J22" s="214">
        <f>'[19]FPP Growth Calculation'!G23</f>
        <v>0</v>
      </c>
      <c r="K22" s="214">
        <f>'[20]Adoptions Growth Calc'!I23</f>
        <v>42230</v>
      </c>
      <c r="L22" s="214">
        <f>'[21]PCSP GROWTH CALC'!I23</f>
        <v>220201</v>
      </c>
      <c r="M22" s="215">
        <f>'[22]IHSS GROWTH CALC'!I23</f>
        <v>-48028</v>
      </c>
      <c r="N22" s="216">
        <f t="shared" si="1"/>
        <v>652286</v>
      </c>
      <c r="O22" s="213"/>
      <c r="P22" s="215">
        <f t="shared" si="2"/>
        <v>652286</v>
      </c>
      <c r="R22" s="214">
        <f>'FY 07-08'!P22</f>
        <v>457795</v>
      </c>
      <c r="S22" s="216">
        <f t="shared" si="3"/>
        <v>194491</v>
      </c>
    </row>
    <row r="23" spans="1:19" ht="12.75">
      <c r="A23" s="183" t="s">
        <v>30</v>
      </c>
      <c r="C23" s="214">
        <f>'[12]CalWRKs Fed Elig Growth Calc'!H24</f>
        <v>1183</v>
      </c>
      <c r="D23" s="214">
        <f>'[13]CalWRKS Non-Fed Growth Calc'!H24</f>
        <v>-1521</v>
      </c>
      <c r="E23" s="214">
        <f>'[14]CalWRKS ADMIN GROWTH CALC'!J24</f>
        <v>17357</v>
      </c>
      <c r="F23" s="214">
        <f>'[15]FC ADMIN GROWTH CALC'!I24</f>
        <v>2242</v>
      </c>
      <c r="G23" s="214">
        <f>'[16]FS ADMIN GROWTH CALC'!I24</f>
        <v>-36199</v>
      </c>
      <c r="H23" s="214">
        <f>'[17]FC ASSISTANCE GROWTH CALC'!I24</f>
        <v>-33493</v>
      </c>
      <c r="I23" s="214">
        <f>'[18]CWS GROWTH CALCULATION'!I24</f>
        <v>34893</v>
      </c>
      <c r="J23" s="214">
        <f>'[19]FPP Growth Calculation'!G24</f>
        <v>0</v>
      </c>
      <c r="K23" s="214">
        <f>'[20]Adoptions Growth Calc'!I24</f>
        <v>69381</v>
      </c>
      <c r="L23" s="214">
        <f>'[21]PCSP GROWTH CALC'!I24</f>
        <v>422751</v>
      </c>
      <c r="M23" s="215">
        <f>'[22]IHSS GROWTH CALC'!I24</f>
        <v>-18091</v>
      </c>
      <c r="N23" s="216">
        <f t="shared" si="1"/>
        <v>458503</v>
      </c>
      <c r="O23" s="213"/>
      <c r="P23" s="215">
        <f t="shared" si="2"/>
        <v>458503</v>
      </c>
      <c r="R23" s="214">
        <f>'FY 07-08'!P23</f>
        <v>181636</v>
      </c>
      <c r="S23" s="216">
        <f t="shared" si="3"/>
        <v>276867</v>
      </c>
    </row>
    <row r="24" spans="1:19" ht="12.75">
      <c r="A24" s="183" t="s">
        <v>31</v>
      </c>
      <c r="C24" s="214">
        <f>'[12]CalWRKs Fed Elig Growth Calc'!H25</f>
        <v>5121</v>
      </c>
      <c r="D24" s="214">
        <f>'[13]CalWRKS Non-Fed Growth Calc'!H25</f>
        <v>872</v>
      </c>
      <c r="E24" s="214">
        <f>'[14]CalWRKS ADMIN GROWTH CALC'!J25</f>
        <v>3404</v>
      </c>
      <c r="F24" s="214">
        <f>'[15]FC ADMIN GROWTH CALC'!I25</f>
        <v>-506</v>
      </c>
      <c r="G24" s="214">
        <f>'[16]FS ADMIN GROWTH CALC'!I25</f>
        <v>-4120</v>
      </c>
      <c r="H24" s="214">
        <f>'[17]FC ASSISTANCE GROWTH CALC'!I25</f>
        <v>-142751</v>
      </c>
      <c r="I24" s="214">
        <f>'[18]CWS GROWTH CALCULATION'!I25</f>
        <v>4460</v>
      </c>
      <c r="J24" s="214">
        <f>'[19]FPP Growth Calculation'!G25</f>
        <v>0</v>
      </c>
      <c r="K24" s="214">
        <f>'[20]Adoptions Growth Calc'!I25</f>
        <v>69885</v>
      </c>
      <c r="L24" s="214">
        <f>'[21]PCSP GROWTH CALC'!I25</f>
        <v>72938</v>
      </c>
      <c r="M24" s="215">
        <f>'[22]IHSS GROWTH CALC'!I25</f>
        <v>-2470</v>
      </c>
      <c r="N24" s="216">
        <f t="shared" si="1"/>
        <v>6833</v>
      </c>
      <c r="O24" s="213"/>
      <c r="P24" s="215">
        <f t="shared" si="2"/>
        <v>6833</v>
      </c>
      <c r="R24" s="214">
        <f>'FY 07-08'!P24</f>
        <v>29871</v>
      </c>
      <c r="S24" s="216">
        <f t="shared" si="3"/>
        <v>-23038</v>
      </c>
    </row>
    <row r="25" spans="1:19" ht="12.75">
      <c r="A25" s="183" t="s">
        <v>32</v>
      </c>
      <c r="C25" s="214">
        <f>'[12]CalWRKs Fed Elig Growth Calc'!H26</f>
        <v>656137</v>
      </c>
      <c r="D25" s="214">
        <f>'[13]CalWRKS Non-Fed Growth Calc'!H26</f>
        <v>94513</v>
      </c>
      <c r="E25" s="214">
        <f>'[14]CalWRKS ADMIN GROWTH CALC'!J26</f>
        <v>567083</v>
      </c>
      <c r="F25" s="214">
        <f>'[15]FC ADMIN GROWTH CALC'!I26</f>
        <v>316563</v>
      </c>
      <c r="G25" s="214">
        <f>'[16]FS ADMIN GROWTH CALC'!I26</f>
        <v>-2097536</v>
      </c>
      <c r="H25" s="214">
        <f>'[17]FC ASSISTANCE GROWTH CALC'!I26</f>
        <v>2570783</v>
      </c>
      <c r="I25" s="214">
        <f>'[18]CWS GROWTH CALCULATION'!I26</f>
        <v>-4610486</v>
      </c>
      <c r="J25" s="214">
        <f>'[19]FPP Growth Calculation'!G26</f>
        <v>-160329</v>
      </c>
      <c r="K25" s="214">
        <f>'[20]Adoptions Growth Calc'!I26</f>
        <v>4352555</v>
      </c>
      <c r="L25" s="214">
        <f>'[21]PCSP GROWTH CALC'!I26</f>
        <v>32476302</v>
      </c>
      <c r="M25" s="215">
        <f>'[22]IHSS GROWTH CALC'!I26</f>
        <v>34008</v>
      </c>
      <c r="N25" s="216">
        <f t="shared" si="1"/>
        <v>34199593</v>
      </c>
      <c r="O25" s="213"/>
      <c r="P25" s="215">
        <f t="shared" si="2"/>
        <v>34199593</v>
      </c>
      <c r="R25" s="214">
        <f>'FY 07-08'!P25</f>
        <v>43715278</v>
      </c>
      <c r="S25" s="216">
        <f t="shared" si="3"/>
        <v>-9515685</v>
      </c>
    </row>
    <row r="26" spans="1:19" ht="12.75">
      <c r="A26" s="183" t="s">
        <v>33</v>
      </c>
      <c r="C26" s="214">
        <f>'[12]CalWRKs Fed Elig Growth Calc'!H27</f>
        <v>8275</v>
      </c>
      <c r="D26" s="214">
        <f>'[13]CalWRKS Non-Fed Growth Calc'!H27</f>
        <v>-440</v>
      </c>
      <c r="E26" s="214">
        <f>'[14]CalWRKS ADMIN GROWTH CALC'!J27</f>
        <v>-10101</v>
      </c>
      <c r="F26" s="214">
        <f>'[15]FC ADMIN GROWTH CALC'!I27</f>
        <v>-504</v>
      </c>
      <c r="G26" s="214">
        <f>'[16]FS ADMIN GROWTH CALC'!I27</f>
        <v>-22346</v>
      </c>
      <c r="H26" s="214">
        <f>'[17]FC ASSISTANCE GROWTH CALC'!I27</f>
        <v>-237493</v>
      </c>
      <c r="I26" s="214">
        <f>'[18]CWS GROWTH CALCULATION'!I27</f>
        <v>30771</v>
      </c>
      <c r="J26" s="214">
        <f>'[19]FPP Growth Calculation'!G27</f>
        <v>0</v>
      </c>
      <c r="K26" s="214">
        <f>'[20]Adoptions Growth Calc'!I27</f>
        <v>71054</v>
      </c>
      <c r="L26" s="214">
        <f>'[21]PCSP GROWTH CALC'!I27</f>
        <v>330219</v>
      </c>
      <c r="M26" s="215">
        <f>'[22]IHSS GROWTH CALC'!I27</f>
        <v>-10579</v>
      </c>
      <c r="N26" s="216">
        <f t="shared" si="1"/>
        <v>158856</v>
      </c>
      <c r="O26" s="213"/>
      <c r="P26" s="215">
        <f t="shared" si="2"/>
        <v>158856</v>
      </c>
      <c r="R26" s="214">
        <f>'FY 07-08'!P26</f>
        <v>253647</v>
      </c>
      <c r="S26" s="216">
        <f t="shared" si="3"/>
        <v>-94791</v>
      </c>
    </row>
    <row r="27" spans="1:19" ht="12.75">
      <c r="A27" s="183" t="s">
        <v>34</v>
      </c>
      <c r="C27" s="214">
        <f>'[12]CalWRKs Fed Elig Growth Calc'!H28</f>
        <v>10319</v>
      </c>
      <c r="D27" s="214">
        <f>'[13]CalWRKS Non-Fed Growth Calc'!H28</f>
        <v>-858</v>
      </c>
      <c r="E27" s="214">
        <f>'[14]CalWRKS ADMIN GROWTH CALC'!J28</f>
        <v>-23556</v>
      </c>
      <c r="F27" s="214">
        <f>'[15]FC ADMIN GROWTH CALC'!I28</f>
        <v>-1929</v>
      </c>
      <c r="G27" s="214">
        <f>'[16]FS ADMIN GROWTH CALC'!I28</f>
        <v>-25253</v>
      </c>
      <c r="H27" s="214">
        <f>'[17]FC ASSISTANCE GROWTH CALC'!I28</f>
        <v>-335413</v>
      </c>
      <c r="I27" s="214">
        <f>'[18]CWS GROWTH CALCULATION'!I28</f>
        <v>-41584</v>
      </c>
      <c r="J27" s="214">
        <f>'[19]FPP Growth Calculation'!G28</f>
        <v>0</v>
      </c>
      <c r="K27" s="214">
        <f>'[20]Adoptions Growth Calc'!I28</f>
        <v>-40494</v>
      </c>
      <c r="L27" s="214">
        <f>'[21]PCSP GROWTH CALC'!I28</f>
        <v>224201</v>
      </c>
      <c r="M27" s="215">
        <f>'[22]IHSS GROWTH CALC'!I28</f>
        <v>-81697</v>
      </c>
      <c r="N27" s="216">
        <f t="shared" si="1"/>
        <v>-316264</v>
      </c>
      <c r="O27" s="213"/>
      <c r="P27" s="215">
        <f t="shared" si="2"/>
        <v>0</v>
      </c>
      <c r="R27" s="214">
        <f>'FY 07-08'!P27</f>
        <v>364196</v>
      </c>
      <c r="S27" s="216">
        <f t="shared" si="3"/>
        <v>-364196</v>
      </c>
    </row>
    <row r="28" spans="1:19" ht="12.75">
      <c r="A28" s="183" t="s">
        <v>35</v>
      </c>
      <c r="C28" s="214">
        <f>'[12]CalWRKs Fed Elig Growth Calc'!H29</f>
        <v>-1506</v>
      </c>
      <c r="D28" s="214">
        <f>'[13]CalWRKS Non-Fed Growth Calc'!H29</f>
        <v>-77</v>
      </c>
      <c r="E28" s="214">
        <f>'[14]CalWRKS ADMIN GROWTH CALC'!J29</f>
        <v>-794</v>
      </c>
      <c r="F28" s="214">
        <f>'[15]FC ADMIN GROWTH CALC'!I29</f>
        <v>944</v>
      </c>
      <c r="G28" s="214">
        <f>'[16]FS ADMIN GROWTH CALC'!I29</f>
        <v>-4499</v>
      </c>
      <c r="H28" s="214">
        <f>'[17]FC ASSISTANCE GROWTH CALC'!I29</f>
        <v>67410</v>
      </c>
      <c r="I28" s="214">
        <f>'[18]CWS GROWTH CALCULATION'!I29</f>
        <v>13511</v>
      </c>
      <c r="J28" s="214">
        <f>'[19]FPP Growth Calculation'!G29</f>
        <v>0</v>
      </c>
      <c r="K28" s="214">
        <f>'[20]Adoptions Growth Calc'!I29</f>
        <v>11094</v>
      </c>
      <c r="L28" s="214">
        <f>'[21]PCSP GROWTH CALC'!I29</f>
        <v>6358</v>
      </c>
      <c r="M28" s="215">
        <f>'[22]IHSS GROWTH CALC'!I29</f>
        <v>-10574</v>
      </c>
      <c r="N28" s="216">
        <f t="shared" si="1"/>
        <v>81867</v>
      </c>
      <c r="O28" s="213"/>
      <c r="P28" s="215">
        <f t="shared" si="2"/>
        <v>81867</v>
      </c>
      <c r="R28" s="214">
        <f>'FY 07-08'!P28</f>
        <v>0</v>
      </c>
      <c r="S28" s="216">
        <f t="shared" si="3"/>
        <v>81867</v>
      </c>
    </row>
    <row r="29" spans="1:19" ht="12.75">
      <c r="A29" s="183" t="s">
        <v>36</v>
      </c>
      <c r="C29" s="214">
        <f>'[12]CalWRKs Fed Elig Growth Calc'!H30</f>
        <v>8262</v>
      </c>
      <c r="D29" s="214">
        <f>'[13]CalWRKS Non-Fed Growth Calc'!H30</f>
        <v>683</v>
      </c>
      <c r="E29" s="214">
        <f>'[14]CalWRKS ADMIN GROWTH CALC'!J30</f>
        <v>22524</v>
      </c>
      <c r="F29" s="214">
        <f>'[15]FC ADMIN GROWTH CALC'!I30</f>
        <v>-13483</v>
      </c>
      <c r="G29" s="214">
        <f>'[16]FS ADMIN GROWTH CALC'!I30</f>
        <v>-48273</v>
      </c>
      <c r="H29" s="214">
        <f>'[17]FC ASSISTANCE GROWTH CALC'!I30</f>
        <v>75860</v>
      </c>
      <c r="I29" s="214">
        <f>'[18]CWS GROWTH CALCULATION'!I30</f>
        <v>-29431</v>
      </c>
      <c r="J29" s="214">
        <f>'[19]FPP Growth Calculation'!G30</f>
        <v>-4999</v>
      </c>
      <c r="K29" s="214">
        <f>'[20]Adoptions Growth Calc'!I30</f>
        <v>57427</v>
      </c>
      <c r="L29" s="214">
        <f>'[21]PCSP GROWTH CALC'!I30</f>
        <v>285340</v>
      </c>
      <c r="M29" s="215">
        <f>'[22]IHSS GROWTH CALC'!I30</f>
        <v>-39235</v>
      </c>
      <c r="N29" s="216">
        <f t="shared" si="1"/>
        <v>314675</v>
      </c>
      <c r="O29" s="213"/>
      <c r="P29" s="215">
        <f t="shared" si="2"/>
        <v>314675</v>
      </c>
      <c r="R29" s="214">
        <f>'FY 07-08'!P29</f>
        <v>278491</v>
      </c>
      <c r="S29" s="216">
        <f t="shared" si="3"/>
        <v>36184</v>
      </c>
    </row>
    <row r="30" spans="1:19" ht="12.75">
      <c r="A30" s="183" t="s">
        <v>37</v>
      </c>
      <c r="C30" s="214">
        <f>'[12]CalWRKs Fed Elig Growth Calc'!H31</f>
        <v>6654</v>
      </c>
      <c r="D30" s="214">
        <f>'[13]CalWRKS Non-Fed Growth Calc'!H31</f>
        <v>-6621</v>
      </c>
      <c r="E30" s="214">
        <f>'[14]CalWRKS ADMIN GROWTH CALC'!J31</f>
        <v>-131756</v>
      </c>
      <c r="F30" s="214">
        <f>'[15]FC ADMIN GROWTH CALC'!I31</f>
        <v>-5873</v>
      </c>
      <c r="G30" s="214">
        <f>'[16]FS ADMIN GROWTH CALC'!I31</f>
        <v>-53331</v>
      </c>
      <c r="H30" s="214">
        <f>'[17]FC ASSISTANCE GROWTH CALC'!I31</f>
        <v>5669</v>
      </c>
      <c r="I30" s="214">
        <f>'[18]CWS GROWTH CALCULATION'!I31</f>
        <v>-4590</v>
      </c>
      <c r="J30" s="214">
        <f>'[19]FPP Growth Calculation'!G31</f>
        <v>0</v>
      </c>
      <c r="K30" s="214">
        <f>'[20]Adoptions Growth Calc'!I31</f>
        <v>142515</v>
      </c>
      <c r="L30" s="214">
        <f>'[21]PCSP GROWTH CALC'!I31</f>
        <v>509548</v>
      </c>
      <c r="M30" s="215">
        <f>'[22]IHSS GROWTH CALC'!I31</f>
        <v>-75955</v>
      </c>
      <c r="N30" s="216">
        <f t="shared" si="1"/>
        <v>386260</v>
      </c>
      <c r="O30" s="213"/>
      <c r="P30" s="215">
        <f t="shared" si="2"/>
        <v>386260</v>
      </c>
      <c r="R30" s="214">
        <f>'FY 07-08'!P30</f>
        <v>859847</v>
      </c>
      <c r="S30" s="216">
        <f t="shared" si="3"/>
        <v>-473587</v>
      </c>
    </row>
    <row r="31" spans="1:19" ht="12.75">
      <c r="A31" s="183" t="s">
        <v>38</v>
      </c>
      <c r="C31" s="214">
        <f>'[12]CalWRKs Fed Elig Growth Calc'!H32</f>
        <v>4906</v>
      </c>
      <c r="D31" s="214">
        <f>'[13]CalWRKS Non-Fed Growth Calc'!H32</f>
        <v>-217</v>
      </c>
      <c r="E31" s="214">
        <f>'[14]CalWRKS ADMIN GROWTH CALC'!J32</f>
        <v>-4612</v>
      </c>
      <c r="F31" s="214">
        <f>'[15]FC ADMIN GROWTH CALC'!I32</f>
        <v>169</v>
      </c>
      <c r="G31" s="214">
        <f>'[16]FS ADMIN GROWTH CALC'!I32</f>
        <v>15</v>
      </c>
      <c r="H31" s="214">
        <f>'[17]FC ASSISTANCE GROWTH CALC'!I32</f>
        <v>-76978</v>
      </c>
      <c r="I31" s="214">
        <f>'[18]CWS GROWTH CALCULATION'!I32</f>
        <v>-9041</v>
      </c>
      <c r="J31" s="214">
        <f>'[19]FPP Growth Calculation'!G32</f>
        <v>0</v>
      </c>
      <c r="K31" s="214">
        <f>'[20]Adoptions Growth Calc'!I32</f>
        <v>-652</v>
      </c>
      <c r="L31" s="214">
        <f>'[21]PCSP GROWTH CALC'!I32</f>
        <v>18700</v>
      </c>
      <c r="M31" s="215">
        <f>'[22]IHSS GROWTH CALC'!I32</f>
        <v>-5789</v>
      </c>
      <c r="N31" s="216">
        <f t="shared" si="1"/>
        <v>-73499</v>
      </c>
      <c r="O31" s="213"/>
      <c r="P31" s="215">
        <f t="shared" si="2"/>
        <v>0</v>
      </c>
      <c r="R31" s="214">
        <f>'FY 07-08'!P31</f>
        <v>0</v>
      </c>
      <c r="S31" s="216">
        <f t="shared" si="3"/>
        <v>0</v>
      </c>
    </row>
    <row r="32" spans="1:19" ht="12.75">
      <c r="A32" s="183" t="s">
        <v>39</v>
      </c>
      <c r="C32" s="214">
        <f>'[12]CalWRKs Fed Elig Growth Calc'!H33</f>
        <v>-458</v>
      </c>
      <c r="D32" s="214">
        <f>'[13]CalWRKS Non-Fed Growth Calc'!H33</f>
        <v>-38</v>
      </c>
      <c r="E32" s="214">
        <f>'[14]CalWRKS ADMIN GROWTH CALC'!J33</f>
        <v>-4701</v>
      </c>
      <c r="F32" s="214">
        <f>'[15]FC ADMIN GROWTH CALC'!I33</f>
        <v>1004</v>
      </c>
      <c r="G32" s="214">
        <f>'[16]FS ADMIN GROWTH CALC'!I33</f>
        <v>824</v>
      </c>
      <c r="H32" s="214">
        <f>'[17]FC ASSISTANCE GROWTH CALC'!I33</f>
        <v>-62220</v>
      </c>
      <c r="I32" s="214">
        <f>'[18]CWS GROWTH CALCULATION'!I33</f>
        <v>2679</v>
      </c>
      <c r="J32" s="214">
        <f>'[19]FPP Growth Calculation'!G33</f>
        <v>0</v>
      </c>
      <c r="K32" s="214">
        <f>'[20]Adoptions Growth Calc'!I33</f>
        <v>-2210</v>
      </c>
      <c r="L32" s="214">
        <f>'[21]PCSP GROWTH CALC'!I33</f>
        <v>1532</v>
      </c>
      <c r="M32" s="215">
        <f>'[22]IHSS GROWTH CALC'!I33</f>
        <v>-19125</v>
      </c>
      <c r="N32" s="216">
        <f t="shared" si="1"/>
        <v>-82713</v>
      </c>
      <c r="O32" s="213"/>
      <c r="P32" s="215">
        <f t="shared" si="2"/>
        <v>0</v>
      </c>
      <c r="R32" s="214">
        <f>'FY 07-08'!P32</f>
        <v>4514</v>
      </c>
      <c r="S32" s="216">
        <f t="shared" si="3"/>
        <v>-4514</v>
      </c>
    </row>
    <row r="33" spans="1:19" ht="12.75">
      <c r="A33" s="183" t="s">
        <v>40</v>
      </c>
      <c r="C33" s="214">
        <f>'[12]CalWRKs Fed Elig Growth Calc'!H34</f>
        <v>-8454</v>
      </c>
      <c r="D33" s="214">
        <f>'[13]CalWRKS Non-Fed Growth Calc'!H34</f>
        <v>-473</v>
      </c>
      <c r="E33" s="214">
        <f>'[14]CalWRKS ADMIN GROWTH CALC'!J34</f>
        <v>9716</v>
      </c>
      <c r="F33" s="214">
        <f>'[15]FC ADMIN GROWTH CALC'!I34</f>
        <v>-6628</v>
      </c>
      <c r="G33" s="214">
        <f>'[16]FS ADMIN GROWTH CALC'!I34</f>
        <v>-111470</v>
      </c>
      <c r="H33" s="214">
        <f>'[17]FC ASSISTANCE GROWTH CALC'!I34</f>
        <v>648776</v>
      </c>
      <c r="I33" s="214">
        <f>'[18]CWS GROWTH CALCULATION'!I34</f>
        <v>-13053</v>
      </c>
      <c r="J33" s="214">
        <f>'[19]FPP Growth Calculation'!G34</f>
        <v>0</v>
      </c>
      <c r="K33" s="214">
        <f>'[20]Adoptions Growth Calc'!I34</f>
        <v>143524</v>
      </c>
      <c r="L33" s="214">
        <f>'[21]PCSP GROWTH CALC'!I34</f>
        <v>631985</v>
      </c>
      <c r="M33" s="215">
        <f>'[22]IHSS GROWTH CALC'!I34</f>
        <v>-144681</v>
      </c>
      <c r="N33" s="216">
        <f t="shared" si="1"/>
        <v>1149242</v>
      </c>
      <c r="O33" s="213"/>
      <c r="P33" s="215">
        <f t="shared" si="2"/>
        <v>1149242</v>
      </c>
      <c r="R33" s="214">
        <f>'FY 07-08'!P33</f>
        <v>1346569</v>
      </c>
      <c r="S33" s="216">
        <f t="shared" si="3"/>
        <v>-197327</v>
      </c>
    </row>
    <row r="34" spans="1:19" ht="12.75">
      <c r="A34" s="183" t="s">
        <v>41</v>
      </c>
      <c r="C34" s="214">
        <f>'[12]CalWRKs Fed Elig Growth Calc'!H35</f>
        <v>7054</v>
      </c>
      <c r="D34" s="214">
        <f>'[13]CalWRKS Non-Fed Growth Calc'!H35</f>
        <v>-19</v>
      </c>
      <c r="E34" s="214">
        <f>'[14]CalWRKS ADMIN GROWTH CALC'!J35</f>
        <v>1734</v>
      </c>
      <c r="F34" s="214">
        <f>'[15]FC ADMIN GROWTH CALC'!I35</f>
        <v>-7523</v>
      </c>
      <c r="G34" s="214">
        <f>'[16]FS ADMIN GROWTH CALC'!I35</f>
        <v>-7373</v>
      </c>
      <c r="H34" s="214">
        <f>'[17]FC ASSISTANCE GROWTH CALC'!I35</f>
        <v>271214</v>
      </c>
      <c r="I34" s="214">
        <f>'[18]CWS GROWTH CALCULATION'!I35</f>
        <v>-4538</v>
      </c>
      <c r="J34" s="214">
        <f>'[19]FPP Growth Calculation'!G35</f>
        <v>-2396</v>
      </c>
      <c r="K34" s="214">
        <f>'[20]Adoptions Growth Calc'!I35</f>
        <v>66892</v>
      </c>
      <c r="L34" s="214">
        <f>'[21]PCSP GROWTH CALC'!I35</f>
        <v>197802</v>
      </c>
      <c r="M34" s="215">
        <f>'[22]IHSS GROWTH CALC'!I35</f>
        <v>-32572</v>
      </c>
      <c r="N34" s="216">
        <f t="shared" si="1"/>
        <v>490275</v>
      </c>
      <c r="O34" s="213"/>
      <c r="P34" s="215">
        <f t="shared" si="2"/>
        <v>490275</v>
      </c>
      <c r="R34" s="214">
        <f>'FY 07-08'!P34</f>
        <v>347104</v>
      </c>
      <c r="S34" s="216">
        <f t="shared" si="3"/>
        <v>143171</v>
      </c>
    </row>
    <row r="35" spans="1:19" ht="12.75">
      <c r="A35" s="183" t="s">
        <v>42</v>
      </c>
      <c r="C35" s="214">
        <f>'[12]CalWRKs Fed Elig Growth Calc'!H36</f>
        <v>-3608</v>
      </c>
      <c r="D35" s="214">
        <f>'[13]CalWRKS Non-Fed Growth Calc'!H36</f>
        <v>-1228</v>
      </c>
      <c r="E35" s="214">
        <f>'[14]CalWRKS ADMIN GROWTH CALC'!J36</f>
        <v>-12817</v>
      </c>
      <c r="F35" s="214">
        <f>'[15]FC ADMIN GROWTH CALC'!I36</f>
        <v>3586</v>
      </c>
      <c r="G35" s="214">
        <f>'[16]FS ADMIN GROWTH CALC'!I36</f>
        <v>-12837</v>
      </c>
      <c r="H35" s="214">
        <f>'[17]FC ASSISTANCE GROWTH CALC'!I36</f>
        <v>-191113</v>
      </c>
      <c r="I35" s="214">
        <f>'[18]CWS GROWTH CALCULATION'!I36</f>
        <v>-9586</v>
      </c>
      <c r="J35" s="214">
        <f>'[19]FPP Growth Calculation'!G36</f>
        <v>0</v>
      </c>
      <c r="K35" s="214">
        <f>'[20]Adoptions Growth Calc'!I36</f>
        <v>36415</v>
      </c>
      <c r="L35" s="214">
        <f>'[21]PCSP GROWTH CALC'!I36</f>
        <v>165437</v>
      </c>
      <c r="M35" s="215">
        <f>'[22]IHSS GROWTH CALC'!I36</f>
        <v>-43185</v>
      </c>
      <c r="N35" s="216">
        <f t="shared" si="1"/>
        <v>-68936</v>
      </c>
      <c r="O35" s="213"/>
      <c r="P35" s="215">
        <f t="shared" si="2"/>
        <v>0</v>
      </c>
      <c r="R35" s="214">
        <f>'FY 07-08'!P35</f>
        <v>0</v>
      </c>
      <c r="S35" s="216">
        <f t="shared" si="3"/>
        <v>0</v>
      </c>
    </row>
    <row r="36" spans="1:19" ht="12.75">
      <c r="A36" s="183" t="s">
        <v>43</v>
      </c>
      <c r="C36" s="214">
        <f>'[12]CalWRKs Fed Elig Growth Calc'!H37</f>
        <v>113233</v>
      </c>
      <c r="D36" s="214">
        <f>'[13]CalWRKS Non-Fed Growth Calc'!H37</f>
        <v>4017</v>
      </c>
      <c r="E36" s="214">
        <f>'[14]CalWRKS ADMIN GROWTH CALC'!J37</f>
        <v>267736</v>
      </c>
      <c r="F36" s="214">
        <f>'[15]FC ADMIN GROWTH CALC'!I37</f>
        <v>-1913</v>
      </c>
      <c r="G36" s="214">
        <f>'[16]FS ADMIN GROWTH CALC'!I37</f>
        <v>-322340</v>
      </c>
      <c r="H36" s="214">
        <f>'[17]FC ASSISTANCE GROWTH CALC'!I37</f>
        <v>2841584</v>
      </c>
      <c r="I36" s="214">
        <f>'[18]CWS GROWTH CALCULATION'!I37</f>
        <v>138963</v>
      </c>
      <c r="J36" s="214">
        <f>'[19]FPP Growth Calculation'!G37</f>
        <v>0</v>
      </c>
      <c r="K36" s="214">
        <f>'[20]Adoptions Growth Calc'!I37</f>
        <v>414507</v>
      </c>
      <c r="L36" s="214">
        <f>'[21]PCSP GROWTH CALC'!I37</f>
        <v>2663316</v>
      </c>
      <c r="M36" s="215">
        <f>'[22]IHSS GROWTH CALC'!I37</f>
        <v>-418585</v>
      </c>
      <c r="N36" s="216">
        <f t="shared" si="1"/>
        <v>5700518</v>
      </c>
      <c r="O36" s="213"/>
      <c r="P36" s="215">
        <f t="shared" si="2"/>
        <v>5700518</v>
      </c>
      <c r="R36" s="214">
        <f>'FY 07-08'!P36</f>
        <v>4849311</v>
      </c>
      <c r="S36" s="216">
        <f t="shared" si="3"/>
        <v>851207</v>
      </c>
    </row>
    <row r="37" spans="1:19" ht="12.75">
      <c r="A37" s="183" t="s">
        <v>44</v>
      </c>
      <c r="C37" s="214">
        <f>'[12]CalWRKs Fed Elig Growth Calc'!H38</f>
        <v>4953</v>
      </c>
      <c r="D37" s="214">
        <f>'[13]CalWRKS Non-Fed Growth Calc'!H38</f>
        <v>-1571</v>
      </c>
      <c r="E37" s="214">
        <f>'[14]CalWRKS ADMIN GROWTH CALC'!J38</f>
        <v>118</v>
      </c>
      <c r="F37" s="214">
        <f>'[15]FC ADMIN GROWTH CALC'!I38</f>
        <v>-3439</v>
      </c>
      <c r="G37" s="214">
        <f>'[16]FS ADMIN GROWTH CALC'!I38</f>
        <v>-20174</v>
      </c>
      <c r="H37" s="214">
        <f>'[17]FC ASSISTANCE GROWTH CALC'!I38</f>
        <v>-190759</v>
      </c>
      <c r="I37" s="214">
        <f>'[18]CWS GROWTH CALCULATION'!I38</f>
        <v>-173523</v>
      </c>
      <c r="J37" s="214">
        <f>'[19]FPP Growth Calculation'!G38</f>
        <v>27648</v>
      </c>
      <c r="K37" s="214">
        <f>'[20]Adoptions Growth Calc'!I38</f>
        <v>115562</v>
      </c>
      <c r="L37" s="214">
        <f>'[21]PCSP GROWTH CALC'!I38</f>
        <v>624706</v>
      </c>
      <c r="M37" s="215">
        <f>'[22]IHSS GROWTH CALC'!I38</f>
        <v>-140163</v>
      </c>
      <c r="N37" s="216">
        <f t="shared" si="1"/>
        <v>243358</v>
      </c>
      <c r="O37" s="213"/>
      <c r="P37" s="215">
        <f t="shared" si="2"/>
        <v>243358</v>
      </c>
      <c r="R37" s="214">
        <f>'FY 07-08'!P37</f>
        <v>1048683</v>
      </c>
      <c r="S37" s="216">
        <f t="shared" si="3"/>
        <v>-805325</v>
      </c>
    </row>
    <row r="38" spans="1:19" ht="12.75">
      <c r="A38" s="183" t="s">
        <v>45</v>
      </c>
      <c r="C38" s="214">
        <f>'[12]CalWRKs Fed Elig Growth Calc'!H39</f>
        <v>1495</v>
      </c>
      <c r="D38" s="214">
        <f>'[13]CalWRKS Non-Fed Growth Calc'!H39</f>
        <v>-279</v>
      </c>
      <c r="E38" s="214">
        <f>'[14]CalWRKS ADMIN GROWTH CALC'!J39</f>
        <v>1060</v>
      </c>
      <c r="F38" s="214">
        <f>'[15]FC ADMIN GROWTH CALC'!I39</f>
        <v>-355</v>
      </c>
      <c r="G38" s="214">
        <f>'[16]FS ADMIN GROWTH CALC'!I39</f>
        <v>193</v>
      </c>
      <c r="H38" s="214">
        <f>'[17]FC ASSISTANCE GROWTH CALC'!I39</f>
        <v>-45674</v>
      </c>
      <c r="I38" s="214">
        <f>'[18]CWS GROWTH CALCULATION'!I39</f>
        <v>-22035</v>
      </c>
      <c r="J38" s="214">
        <f>'[19]FPP Growth Calculation'!G39</f>
        <v>0</v>
      </c>
      <c r="K38" s="214">
        <f>'[20]Adoptions Growth Calc'!I39</f>
        <v>19752</v>
      </c>
      <c r="L38" s="214">
        <f>'[21]PCSP GROWTH CALC'!I39</f>
        <v>-2954</v>
      </c>
      <c r="M38" s="215">
        <f>'[22]IHSS GROWTH CALC'!I39</f>
        <v>-6585</v>
      </c>
      <c r="N38" s="216">
        <f t="shared" si="1"/>
        <v>-55382</v>
      </c>
      <c r="O38" s="213"/>
      <c r="P38" s="215">
        <f t="shared" si="2"/>
        <v>0</v>
      </c>
      <c r="R38" s="214">
        <f>'FY 07-08'!P38</f>
        <v>162673</v>
      </c>
      <c r="S38" s="216">
        <f t="shared" si="3"/>
        <v>-162673</v>
      </c>
    </row>
    <row r="39" spans="1:19" ht="12.75">
      <c r="A39" s="183" t="s">
        <v>46</v>
      </c>
      <c r="C39" s="214">
        <f>'[12]CalWRKs Fed Elig Growth Calc'!H40</f>
        <v>-229217</v>
      </c>
      <c r="D39" s="214">
        <f>'[13]CalWRKS Non-Fed Growth Calc'!H40</f>
        <v>-24254</v>
      </c>
      <c r="E39" s="214">
        <f>'[14]CalWRKS ADMIN GROWTH CALC'!J40</f>
        <v>-330709</v>
      </c>
      <c r="F39" s="214">
        <f>'[15]FC ADMIN GROWTH CALC'!I40</f>
        <v>-151342</v>
      </c>
      <c r="G39" s="214">
        <f>'[16]FS ADMIN GROWTH CALC'!I40</f>
        <v>-369227</v>
      </c>
      <c r="H39" s="214">
        <f>'[17]FC ASSISTANCE GROWTH CALC'!I40</f>
        <v>-812805</v>
      </c>
      <c r="I39" s="214">
        <f>'[18]CWS GROWTH CALCULATION'!I40</f>
        <v>567024</v>
      </c>
      <c r="J39" s="214">
        <f>'[19]FPP Growth Calculation'!G40</f>
        <v>32285</v>
      </c>
      <c r="K39" s="214">
        <f>'[20]Adoptions Growth Calc'!I40</f>
        <v>1240896</v>
      </c>
      <c r="L39" s="214">
        <f>'[21]PCSP GROWTH CALC'!I40</f>
        <v>4620729</v>
      </c>
      <c r="M39" s="215">
        <f>'[22]IHSS GROWTH CALC'!I40</f>
        <v>-379105</v>
      </c>
      <c r="N39" s="216">
        <f t="shared" si="1"/>
        <v>4164275</v>
      </c>
      <c r="O39" s="213"/>
      <c r="P39" s="215">
        <f t="shared" si="2"/>
        <v>4164275</v>
      </c>
      <c r="R39" s="214">
        <f>'FY 07-08'!P39</f>
        <v>7980591</v>
      </c>
      <c r="S39" s="216">
        <f t="shared" si="3"/>
        <v>-3816316</v>
      </c>
    </row>
    <row r="40" spans="1:19" ht="12.75">
      <c r="A40" s="183" t="s">
        <v>47</v>
      </c>
      <c r="C40" s="214">
        <f>'[12]CalWRKs Fed Elig Growth Calc'!H41</f>
        <v>-6039</v>
      </c>
      <c r="D40" s="214">
        <f>'[13]CalWRKS Non-Fed Growth Calc'!H41</f>
        <v>-5528</v>
      </c>
      <c r="E40" s="214">
        <f>'[14]CalWRKS ADMIN GROWTH CALC'!J41</f>
        <v>-71287</v>
      </c>
      <c r="F40" s="214">
        <f>'[15]FC ADMIN GROWTH CALC'!I41</f>
        <v>-148213</v>
      </c>
      <c r="G40" s="214">
        <f>'[16]FS ADMIN GROWTH CALC'!I41</f>
        <v>-444111</v>
      </c>
      <c r="H40" s="214">
        <f>'[17]FC ASSISTANCE GROWTH CALC'!I41</f>
        <v>-2210824</v>
      </c>
      <c r="I40" s="214">
        <f>'[18]CWS GROWTH CALCULATION'!I41</f>
        <v>46845</v>
      </c>
      <c r="J40" s="214">
        <f>'[19]FPP Growth Calculation'!G41</f>
        <v>-23212</v>
      </c>
      <c r="K40" s="214">
        <f>'[20]Adoptions Growth Calc'!I41</f>
        <v>1002449</v>
      </c>
      <c r="L40" s="214">
        <f>'[21]PCSP GROWTH CALC'!I41</f>
        <v>6224903</v>
      </c>
      <c r="M40" s="215">
        <f>'[22]IHSS GROWTH CALC'!I41</f>
        <v>-690418</v>
      </c>
      <c r="N40" s="216">
        <f t="shared" si="1"/>
        <v>3674565</v>
      </c>
      <c r="O40" s="213"/>
      <c r="P40" s="215">
        <f t="shared" si="2"/>
        <v>3674565</v>
      </c>
      <c r="R40" s="214">
        <f>'FY 07-08'!P40</f>
        <v>9289159</v>
      </c>
      <c r="S40" s="216">
        <f t="shared" si="3"/>
        <v>-5614594</v>
      </c>
    </row>
    <row r="41" spans="1:19" ht="12.75">
      <c r="A41" s="183" t="s">
        <v>48</v>
      </c>
      <c r="C41" s="214">
        <f>'[12]CalWRKs Fed Elig Growth Calc'!H42</f>
        <v>3348</v>
      </c>
      <c r="D41" s="214">
        <f>'[13]CalWRKS Non-Fed Growth Calc'!H42</f>
        <v>-467</v>
      </c>
      <c r="E41" s="214">
        <f>'[14]CalWRKS ADMIN GROWTH CALC'!J42</f>
        <v>1421</v>
      </c>
      <c r="F41" s="214">
        <f>'[15]FC ADMIN GROWTH CALC'!I42</f>
        <v>2234</v>
      </c>
      <c r="G41" s="214">
        <f>'[16]FS ADMIN GROWTH CALC'!I42</f>
        <v>-4074</v>
      </c>
      <c r="H41" s="214">
        <f>'[17]FC ASSISTANCE GROWTH CALC'!I42</f>
        <v>125523</v>
      </c>
      <c r="I41" s="214">
        <f>'[18]CWS GROWTH CALCULATION'!I42</f>
        <v>51918</v>
      </c>
      <c r="J41" s="214">
        <f>'[19]FPP Growth Calculation'!G42</f>
        <v>0</v>
      </c>
      <c r="K41" s="214">
        <f>'[20]Adoptions Growth Calc'!I42</f>
        <v>11208</v>
      </c>
      <c r="L41" s="214">
        <f>'[21]PCSP GROWTH CALC'!I42</f>
        <v>139539</v>
      </c>
      <c r="M41" s="215">
        <f>'[22]IHSS GROWTH CALC'!I42</f>
        <v>-9120</v>
      </c>
      <c r="N41" s="216">
        <f t="shared" si="1"/>
        <v>321530</v>
      </c>
      <c r="O41" s="213"/>
      <c r="P41" s="215">
        <f t="shared" si="2"/>
        <v>321530</v>
      </c>
      <c r="R41" s="214">
        <f>'FY 07-08'!P41</f>
        <v>0</v>
      </c>
      <c r="S41" s="216">
        <f t="shared" si="3"/>
        <v>321530</v>
      </c>
    </row>
    <row r="42" spans="1:19" ht="12.75">
      <c r="A42" s="183" t="s">
        <v>49</v>
      </c>
      <c r="C42" s="214">
        <f>'[12]CalWRKs Fed Elig Growth Calc'!H43</f>
        <v>-426911</v>
      </c>
      <c r="D42" s="214">
        <f>'[13]CalWRKS Non-Fed Growth Calc'!H43</f>
        <v>-44068</v>
      </c>
      <c r="E42" s="214">
        <f>'[14]CalWRKS ADMIN GROWTH CALC'!J43</f>
        <v>-3627</v>
      </c>
      <c r="F42" s="214">
        <f>'[15]FC ADMIN GROWTH CALC'!I43</f>
        <v>-31589</v>
      </c>
      <c r="G42" s="214">
        <f>'[16]FS ADMIN GROWTH CALC'!I43</f>
        <v>-612489</v>
      </c>
      <c r="H42" s="214">
        <f>'[17]FC ASSISTANCE GROWTH CALC'!I43</f>
        <v>4403696</v>
      </c>
      <c r="I42" s="214">
        <f>'[18]CWS GROWTH CALCULATION'!I43</f>
        <v>54064</v>
      </c>
      <c r="J42" s="214">
        <f>'[19]FPP Growth Calculation'!G43</f>
        <v>0</v>
      </c>
      <c r="K42" s="214">
        <f>'[20]Adoptions Growth Calc'!I43</f>
        <v>1101415</v>
      </c>
      <c r="L42" s="214">
        <f>'[21]PCSP GROWTH CALC'!I43</f>
        <v>3515308</v>
      </c>
      <c r="M42" s="215">
        <f>'[22]IHSS GROWTH CALC'!I43</f>
        <v>-290467</v>
      </c>
      <c r="N42" s="216">
        <f t="shared" si="1"/>
        <v>7665332</v>
      </c>
      <c r="O42" s="213"/>
      <c r="P42" s="215">
        <f t="shared" si="2"/>
        <v>7665332</v>
      </c>
      <c r="R42" s="214">
        <f>'FY 07-08'!P42</f>
        <v>266321</v>
      </c>
      <c r="S42" s="216">
        <f t="shared" si="3"/>
        <v>7399011</v>
      </c>
    </row>
    <row r="43" spans="1:19" ht="12.75">
      <c r="A43" s="183" t="s">
        <v>50</v>
      </c>
      <c r="C43" s="214">
        <f>'[12]CalWRKs Fed Elig Growth Calc'!H44</f>
        <v>-79354</v>
      </c>
      <c r="D43" s="214">
        <f>'[13]CalWRKS Non-Fed Growth Calc'!H44</f>
        <v>-12012</v>
      </c>
      <c r="E43" s="214">
        <f>'[14]CalWRKS ADMIN GROWTH CALC'!J44</f>
        <v>-124807</v>
      </c>
      <c r="F43" s="214">
        <f>'[15]FC ADMIN GROWTH CALC'!I44</f>
        <v>51373</v>
      </c>
      <c r="G43" s="214">
        <f>'[16]FS ADMIN GROWTH CALC'!I44</f>
        <v>-272945</v>
      </c>
      <c r="H43" s="214">
        <f>'[17]FC ASSISTANCE GROWTH CALC'!I44</f>
        <v>373085</v>
      </c>
      <c r="I43" s="214">
        <f>'[18]CWS GROWTH CALCULATION'!I44</f>
        <v>565562</v>
      </c>
      <c r="J43" s="214">
        <f>'[19]FPP Growth Calculation'!G44</f>
        <v>330662</v>
      </c>
      <c r="K43" s="214">
        <f>'[20]Adoptions Growth Calc'!I44</f>
        <v>519014</v>
      </c>
      <c r="L43" s="214">
        <f>'[21]PCSP GROWTH CALC'!I44</f>
        <v>5098034</v>
      </c>
      <c r="M43" s="215">
        <f>'[22]IHSS GROWTH CALC'!I44</f>
        <v>-615539</v>
      </c>
      <c r="N43" s="216">
        <f t="shared" si="1"/>
        <v>5833073</v>
      </c>
      <c r="O43" s="213"/>
      <c r="P43" s="215">
        <f t="shared" si="2"/>
        <v>5833073</v>
      </c>
      <c r="R43" s="214">
        <f>'FY 07-08'!P43</f>
        <v>4945153</v>
      </c>
      <c r="S43" s="216">
        <f t="shared" si="3"/>
        <v>887920</v>
      </c>
    </row>
    <row r="44" spans="1:19" ht="12.75">
      <c r="A44" s="183" t="s">
        <v>51</v>
      </c>
      <c r="C44" s="214">
        <f>'[12]CalWRKs Fed Elig Growth Calc'!H45</f>
        <v>82541</v>
      </c>
      <c r="D44" s="214">
        <f>'[13]CalWRKS Non-Fed Growth Calc'!H45</f>
        <v>865</v>
      </c>
      <c r="E44" s="214">
        <f>'[14]CalWRKS ADMIN GROWTH CALC'!J45</f>
        <v>53401</v>
      </c>
      <c r="F44" s="214">
        <f>'[15]FC ADMIN GROWTH CALC'!I45</f>
        <v>69134</v>
      </c>
      <c r="G44" s="214">
        <f>'[16]FS ADMIN GROWTH CALC'!I45</f>
        <v>-150745</v>
      </c>
      <c r="H44" s="214">
        <f>'[17]FC ASSISTANCE GROWTH CALC'!I45</f>
        <v>-274129</v>
      </c>
      <c r="I44" s="214">
        <f>'[18]CWS GROWTH CALCULATION'!I45</f>
        <v>-63275</v>
      </c>
      <c r="J44" s="214">
        <f>'[19]FPP Growth Calculation'!G45</f>
        <v>0</v>
      </c>
      <c r="K44" s="214">
        <f>'[20]Adoptions Growth Calc'!I45</f>
        <v>-137448</v>
      </c>
      <c r="L44" s="214">
        <f>'[21]PCSP GROWTH CALC'!I45</f>
        <v>7869296</v>
      </c>
      <c r="M44" s="215">
        <f>'[22]IHSS GROWTH CALC'!I45</f>
        <v>-308146</v>
      </c>
      <c r="N44" s="216">
        <f t="shared" si="1"/>
        <v>7141494</v>
      </c>
      <c r="O44" s="213"/>
      <c r="P44" s="215">
        <f t="shared" si="2"/>
        <v>7141494</v>
      </c>
      <c r="R44" s="214">
        <f>'FY 07-08'!P44</f>
        <v>0</v>
      </c>
      <c r="S44" s="216">
        <f t="shared" si="3"/>
        <v>7141494</v>
      </c>
    </row>
    <row r="45" spans="1:19" ht="12.75">
      <c r="A45" s="183" t="s">
        <v>52</v>
      </c>
      <c r="C45" s="214">
        <f>'[12]CalWRKs Fed Elig Growth Calc'!H46</f>
        <v>-88989</v>
      </c>
      <c r="D45" s="214">
        <f>'[13]CalWRKS Non-Fed Growth Calc'!H46</f>
        <v>-7387</v>
      </c>
      <c r="E45" s="214">
        <f>'[14]CalWRKS ADMIN GROWTH CALC'!J46</f>
        <v>5987</v>
      </c>
      <c r="F45" s="214">
        <f>'[15]FC ADMIN GROWTH CALC'!I46</f>
        <v>3815</v>
      </c>
      <c r="G45" s="214">
        <f>'[16]FS ADMIN GROWTH CALC'!I46</f>
        <v>-93253</v>
      </c>
      <c r="H45" s="214">
        <f>'[17]FC ASSISTANCE GROWTH CALC'!I46</f>
        <v>-667459</v>
      </c>
      <c r="I45" s="214">
        <f>'[18]CWS GROWTH CALCULATION'!I46</f>
        <v>199801</v>
      </c>
      <c r="J45" s="214">
        <f>'[19]FPP Growth Calculation'!G46</f>
        <v>0</v>
      </c>
      <c r="K45" s="214">
        <f>'[20]Adoptions Growth Calc'!I46</f>
        <v>193029</v>
      </c>
      <c r="L45" s="214">
        <f>'[21]PCSP GROWTH CALC'!I46</f>
        <v>1932250</v>
      </c>
      <c r="M45" s="215">
        <f>'[22]IHSS GROWTH CALC'!I46</f>
        <v>-181850</v>
      </c>
      <c r="N45" s="216">
        <f t="shared" si="1"/>
        <v>1295944</v>
      </c>
      <c r="O45" s="213"/>
      <c r="P45" s="215">
        <f t="shared" si="2"/>
        <v>1295944</v>
      </c>
      <c r="R45" s="214">
        <f>'FY 07-08'!P45</f>
        <v>3291237</v>
      </c>
      <c r="S45" s="216">
        <f t="shared" si="3"/>
        <v>-1995293</v>
      </c>
    </row>
    <row r="46" spans="1:19" ht="12.75">
      <c r="A46" s="183" t="s">
        <v>53</v>
      </c>
      <c r="C46" s="214">
        <f>'[12]CalWRKs Fed Elig Growth Calc'!H47</f>
        <v>7911</v>
      </c>
      <c r="D46" s="214">
        <f>'[13]CalWRKS Non-Fed Growth Calc'!H47</f>
        <v>-703</v>
      </c>
      <c r="E46" s="214">
        <f>'[14]CalWRKS ADMIN GROWTH CALC'!J47</f>
        <v>-3860</v>
      </c>
      <c r="F46" s="214">
        <f>'[15]FC ADMIN GROWTH CALC'!I47</f>
        <v>-1601</v>
      </c>
      <c r="G46" s="214">
        <f>'[16]FS ADMIN GROWTH CALC'!I47</f>
        <v>-101215</v>
      </c>
      <c r="H46" s="214">
        <f>'[17]FC ASSISTANCE GROWTH CALC'!I47</f>
        <v>389140</v>
      </c>
      <c r="I46" s="214">
        <f>'[18]CWS GROWTH CALCULATION'!I47</f>
        <v>-151543</v>
      </c>
      <c r="J46" s="214">
        <f>'[19]FPP Growth Calculation'!G47</f>
        <v>10623</v>
      </c>
      <c r="K46" s="214">
        <f>'[20]Adoptions Growth Calc'!I47</f>
        <v>16914</v>
      </c>
      <c r="L46" s="214">
        <f>'[21]PCSP GROWTH CALC'!I47</f>
        <v>780284</v>
      </c>
      <c r="M46" s="215">
        <f>'[22]IHSS GROWTH CALC'!I47</f>
        <v>-95144</v>
      </c>
      <c r="N46" s="216">
        <f t="shared" si="1"/>
        <v>850806</v>
      </c>
      <c r="O46" s="213"/>
      <c r="P46" s="215">
        <f t="shared" si="2"/>
        <v>850806</v>
      </c>
      <c r="R46" s="214">
        <f>'FY 07-08'!P46</f>
        <v>1049316</v>
      </c>
      <c r="S46" s="216">
        <f t="shared" si="3"/>
        <v>-198510</v>
      </c>
    </row>
    <row r="47" spans="1:19" ht="12.75">
      <c r="A47" s="183" t="s">
        <v>54</v>
      </c>
      <c r="C47" s="214">
        <f>'[12]CalWRKs Fed Elig Growth Calc'!H48</f>
        <v>29195</v>
      </c>
      <c r="D47" s="214">
        <f>'[13]CalWRKS Non-Fed Growth Calc'!H48</f>
        <v>459</v>
      </c>
      <c r="E47" s="214">
        <f>'[14]CalWRKS ADMIN GROWTH CALC'!J48</f>
        <v>721</v>
      </c>
      <c r="F47" s="214">
        <f>'[15]FC ADMIN GROWTH CALC'!I48</f>
        <v>-3420</v>
      </c>
      <c r="G47" s="214">
        <f>'[16]FS ADMIN GROWTH CALC'!I48</f>
        <v>-155762</v>
      </c>
      <c r="H47" s="214">
        <f>'[17]FC ASSISTANCE GROWTH CALC'!I48</f>
        <v>341728</v>
      </c>
      <c r="I47" s="214">
        <f>'[18]CWS GROWTH CALCULATION'!I48</f>
        <v>29754</v>
      </c>
      <c r="J47" s="214">
        <f>'[19]FPP Growth Calculation'!G48</f>
        <v>0</v>
      </c>
      <c r="K47" s="214">
        <f>'[20]Adoptions Growth Calc'!I48</f>
        <v>3487</v>
      </c>
      <c r="L47" s="214">
        <f>'[21]PCSP GROWTH CALC'!I48</f>
        <v>1343708</v>
      </c>
      <c r="M47" s="215">
        <f>'[22]IHSS GROWTH CALC'!I48</f>
        <v>-56851</v>
      </c>
      <c r="N47" s="216">
        <f t="shared" si="1"/>
        <v>1533019</v>
      </c>
      <c r="O47" s="213"/>
      <c r="P47" s="215">
        <f t="shared" si="2"/>
        <v>1533019</v>
      </c>
      <c r="R47" s="214">
        <f>'FY 07-08'!P47</f>
        <v>734796</v>
      </c>
      <c r="S47" s="216">
        <f t="shared" si="3"/>
        <v>798223</v>
      </c>
    </row>
    <row r="48" spans="1:19" ht="12.75">
      <c r="A48" s="183" t="s">
        <v>55</v>
      </c>
      <c r="C48" s="214">
        <f>'[12]CalWRKs Fed Elig Growth Calc'!H49</f>
        <v>29218</v>
      </c>
      <c r="D48" s="214">
        <f>'[13]CalWRKS Non-Fed Growth Calc'!H49</f>
        <v>609</v>
      </c>
      <c r="E48" s="214">
        <f>'[14]CalWRKS ADMIN GROWTH CALC'!J49</f>
        <v>-58931</v>
      </c>
      <c r="F48" s="214">
        <f>'[15]FC ADMIN GROWTH CALC'!I49</f>
        <v>2629</v>
      </c>
      <c r="G48" s="214">
        <f>'[16]FS ADMIN GROWTH CALC'!I49</f>
        <v>-81364</v>
      </c>
      <c r="H48" s="214">
        <f>'[17]FC ASSISTANCE GROWTH CALC'!I49</f>
        <v>383404</v>
      </c>
      <c r="I48" s="214">
        <f>'[18]CWS GROWTH CALCULATION'!I49</f>
        <v>358208</v>
      </c>
      <c r="J48" s="214">
        <f>'[19]FPP Growth Calculation'!G49</f>
        <v>0</v>
      </c>
      <c r="K48" s="214">
        <f>'[20]Adoptions Growth Calc'!I49</f>
        <v>54826</v>
      </c>
      <c r="L48" s="214">
        <f>'[21]PCSP GROWTH CALC'!I49</f>
        <v>477588</v>
      </c>
      <c r="M48" s="215">
        <f>'[22]IHSS GROWTH CALC'!I49</f>
        <v>-5096</v>
      </c>
      <c r="N48" s="216">
        <f t="shared" si="1"/>
        <v>1161091</v>
      </c>
      <c r="O48" s="213"/>
      <c r="P48" s="215">
        <f t="shared" si="2"/>
        <v>1161091</v>
      </c>
      <c r="R48" s="214">
        <f>'FY 07-08'!P48</f>
        <v>1321160</v>
      </c>
      <c r="S48" s="216">
        <f t="shared" si="3"/>
        <v>-160069</v>
      </c>
    </row>
    <row r="49" spans="1:19" ht="12.75">
      <c r="A49" s="183" t="s">
        <v>56</v>
      </c>
      <c r="C49" s="214">
        <f>'[12]CalWRKs Fed Elig Growth Calc'!H50</f>
        <v>214512</v>
      </c>
      <c r="D49" s="214">
        <f>'[13]CalWRKS Non-Fed Growth Calc'!H50</f>
        <v>4055</v>
      </c>
      <c r="E49" s="214">
        <f>'[14]CalWRKS ADMIN GROWTH CALC'!J50</f>
        <v>-63908</v>
      </c>
      <c r="F49" s="214">
        <f>'[15]FC ADMIN GROWTH CALC'!I50</f>
        <v>7486</v>
      </c>
      <c r="G49" s="214">
        <f>'[16]FS ADMIN GROWTH CALC'!I50</f>
        <v>-215750</v>
      </c>
      <c r="H49" s="214">
        <f>'[17]FC ASSISTANCE GROWTH CALC'!I50</f>
        <v>-1124071</v>
      </c>
      <c r="I49" s="214">
        <f>'[18]CWS GROWTH CALCULATION'!I50</f>
        <v>-24990</v>
      </c>
      <c r="J49" s="214">
        <f>'[19]FPP Growth Calculation'!G50</f>
        <v>87037</v>
      </c>
      <c r="K49" s="214">
        <f>'[20]Adoptions Growth Calc'!I50</f>
        <v>335546</v>
      </c>
      <c r="L49" s="214">
        <f>'[21]PCSP GROWTH CALC'!I50</f>
        <v>6610942</v>
      </c>
      <c r="M49" s="215">
        <f>'[22]IHSS GROWTH CALC'!I50</f>
        <v>-1222328</v>
      </c>
      <c r="N49" s="216">
        <f t="shared" si="1"/>
        <v>4608531</v>
      </c>
      <c r="O49" s="213"/>
      <c r="P49" s="215">
        <f t="shared" si="2"/>
        <v>4608531</v>
      </c>
      <c r="R49" s="214">
        <f>'FY 07-08'!P49</f>
        <v>254332</v>
      </c>
      <c r="S49" s="216">
        <f t="shared" si="3"/>
        <v>4354199</v>
      </c>
    </row>
    <row r="50" spans="1:19" ht="12.75">
      <c r="A50" s="183" t="s">
        <v>57</v>
      </c>
      <c r="C50" s="214">
        <f>'[12]CalWRKs Fed Elig Growth Calc'!H51</f>
        <v>18842</v>
      </c>
      <c r="D50" s="214">
        <f>'[13]CalWRKS Non-Fed Growth Calc'!H51</f>
        <v>1136</v>
      </c>
      <c r="E50" s="214">
        <f>'[14]CalWRKS ADMIN GROWTH CALC'!J51</f>
        <v>-1147</v>
      </c>
      <c r="F50" s="214">
        <f>'[15]FC ADMIN GROWTH CALC'!I51</f>
        <v>15832</v>
      </c>
      <c r="G50" s="214">
        <f>'[16]FS ADMIN GROWTH CALC'!I51</f>
        <v>-36152</v>
      </c>
      <c r="H50" s="214">
        <f>'[17]FC ASSISTANCE GROWTH CALC'!I51</f>
        <v>-396277</v>
      </c>
      <c r="I50" s="214">
        <f>'[18]CWS GROWTH CALCULATION'!I51</f>
        <v>40518</v>
      </c>
      <c r="J50" s="214">
        <f>'[19]FPP Growth Calculation'!G51</f>
        <v>14213</v>
      </c>
      <c r="K50" s="214">
        <f>'[20]Adoptions Growth Calc'!I51</f>
        <v>34296</v>
      </c>
      <c r="L50" s="214">
        <f>'[21]PCSP GROWTH CALC'!I51</f>
        <v>743121</v>
      </c>
      <c r="M50" s="215">
        <f>'[22]IHSS GROWTH CALC'!I51</f>
        <v>-67909</v>
      </c>
      <c r="N50" s="216">
        <f t="shared" si="1"/>
        <v>366473</v>
      </c>
      <c r="O50" s="213"/>
      <c r="P50" s="215">
        <f t="shared" si="2"/>
        <v>366473</v>
      </c>
      <c r="R50" s="214">
        <f>'FY 07-08'!P50</f>
        <v>601883</v>
      </c>
      <c r="S50" s="216">
        <f t="shared" si="3"/>
        <v>-235410</v>
      </c>
    </row>
    <row r="51" spans="1:19" ht="12.75">
      <c r="A51" s="183" t="s">
        <v>58</v>
      </c>
      <c r="C51" s="214">
        <f>'[12]CalWRKs Fed Elig Growth Calc'!H52</f>
        <v>4553</v>
      </c>
      <c r="D51" s="214">
        <f>'[13]CalWRKS Non-Fed Growth Calc'!H52</f>
        <v>-923</v>
      </c>
      <c r="E51" s="214">
        <f>'[14]CalWRKS ADMIN GROWTH CALC'!J52</f>
        <v>19008</v>
      </c>
      <c r="F51" s="214">
        <f>'[15]FC ADMIN GROWTH CALC'!I52</f>
        <v>3140</v>
      </c>
      <c r="G51" s="214">
        <f>'[16]FS ADMIN GROWTH CALC'!I52</f>
        <v>-61293</v>
      </c>
      <c r="H51" s="214">
        <f>'[17]FC ASSISTANCE GROWTH CALC'!I52</f>
        <v>359296</v>
      </c>
      <c r="I51" s="214">
        <f>'[18]CWS GROWTH CALCULATION'!I52</f>
        <v>-13257</v>
      </c>
      <c r="J51" s="214">
        <f>'[19]FPP Growth Calculation'!G52</f>
        <v>0</v>
      </c>
      <c r="K51" s="214">
        <f>'[20]Adoptions Growth Calc'!I52</f>
        <v>159827</v>
      </c>
      <c r="L51" s="214">
        <f>'[21]PCSP GROWTH CALC'!I52</f>
        <v>431442</v>
      </c>
      <c r="M51" s="215">
        <f>'[22]IHSS GROWTH CALC'!I52</f>
        <v>-41580</v>
      </c>
      <c r="N51" s="216">
        <f t="shared" si="1"/>
        <v>860213</v>
      </c>
      <c r="O51" s="213"/>
      <c r="P51" s="215">
        <f t="shared" si="2"/>
        <v>860213</v>
      </c>
      <c r="R51" s="214">
        <f>'FY 07-08'!P51</f>
        <v>867928</v>
      </c>
      <c r="S51" s="216">
        <f t="shared" si="3"/>
        <v>-7715</v>
      </c>
    </row>
    <row r="52" spans="1:19" ht="12.75">
      <c r="A52" s="183" t="s">
        <v>59</v>
      </c>
      <c r="C52" s="214">
        <f>'[12]CalWRKs Fed Elig Growth Calc'!H53</f>
        <v>1726</v>
      </c>
      <c r="D52" s="214">
        <f>'[13]CalWRKS Non-Fed Growth Calc'!H53</f>
        <v>125</v>
      </c>
      <c r="E52" s="214">
        <f>'[14]CalWRKS ADMIN GROWTH CALC'!J53</f>
        <v>-12002</v>
      </c>
      <c r="F52" s="214">
        <f>'[15]FC ADMIN GROWTH CALC'!I53</f>
        <v>-768</v>
      </c>
      <c r="G52" s="214">
        <f>'[16]FS ADMIN GROWTH CALC'!I53</f>
        <v>3143</v>
      </c>
      <c r="H52" s="214">
        <f>'[17]FC ASSISTANCE GROWTH CALC'!I53</f>
        <v>28764</v>
      </c>
      <c r="I52" s="214">
        <f>'[18]CWS GROWTH CALCULATION'!I53</f>
        <v>-16613</v>
      </c>
      <c r="J52" s="214">
        <f>'[19]FPP Growth Calculation'!G53</f>
        <v>0</v>
      </c>
      <c r="K52" s="214">
        <f>'[20]Adoptions Growth Calc'!I53</f>
        <v>-646</v>
      </c>
      <c r="L52" s="214">
        <f>'[21]PCSP GROWTH CALC'!I53</f>
        <v>7556</v>
      </c>
      <c r="M52" s="215">
        <f>'[22]IHSS GROWTH CALC'!I53</f>
        <v>-168</v>
      </c>
      <c r="N52" s="216">
        <f t="shared" si="1"/>
        <v>11117</v>
      </c>
      <c r="O52" s="213"/>
      <c r="P52" s="215">
        <f t="shared" si="2"/>
        <v>11117</v>
      </c>
      <c r="R52" s="214">
        <f>'FY 07-08'!P52</f>
        <v>0</v>
      </c>
      <c r="S52" s="216">
        <f t="shared" si="3"/>
        <v>11117</v>
      </c>
    </row>
    <row r="53" spans="1:19" ht="12.75">
      <c r="A53" s="183" t="s">
        <v>60</v>
      </c>
      <c r="C53" s="214">
        <f>'[12]CalWRKs Fed Elig Growth Calc'!H54</f>
        <v>7175</v>
      </c>
      <c r="D53" s="214">
        <f>'[13]CalWRKS Non-Fed Growth Calc'!H54</f>
        <v>-329</v>
      </c>
      <c r="E53" s="214">
        <f>'[14]CalWRKS ADMIN GROWTH CALC'!J54</f>
        <v>-2300</v>
      </c>
      <c r="F53" s="214">
        <f>'[15]FC ADMIN GROWTH CALC'!I54</f>
        <v>-1262</v>
      </c>
      <c r="G53" s="214">
        <f>'[16]FS ADMIN GROWTH CALC'!I54</f>
        <v>-220</v>
      </c>
      <c r="H53" s="214">
        <f>'[17]FC ASSISTANCE GROWTH CALC'!I54</f>
        <v>-157701</v>
      </c>
      <c r="I53" s="214">
        <f>'[18]CWS GROWTH CALCULATION'!I54</f>
        <v>2172</v>
      </c>
      <c r="J53" s="214">
        <f>'[19]FPP Growth Calculation'!G54</f>
        <v>0</v>
      </c>
      <c r="K53" s="214">
        <f>'[20]Adoptions Growth Calc'!I54</f>
        <v>9678</v>
      </c>
      <c r="L53" s="214">
        <f>'[21]PCSP GROWTH CALC'!I54</f>
        <v>80827</v>
      </c>
      <c r="M53" s="215">
        <f>'[22]IHSS GROWTH CALC'!I54</f>
        <v>-9654</v>
      </c>
      <c r="N53" s="216">
        <f t="shared" si="1"/>
        <v>-71614</v>
      </c>
      <c r="O53" s="213"/>
      <c r="P53" s="215">
        <f t="shared" si="2"/>
        <v>0</v>
      </c>
      <c r="R53" s="214">
        <f>'FY 07-08'!P53</f>
        <v>34229</v>
      </c>
      <c r="S53" s="216">
        <f t="shared" si="3"/>
        <v>-34229</v>
      </c>
    </row>
    <row r="54" spans="1:19" ht="12.75">
      <c r="A54" s="183" t="s">
        <v>61</v>
      </c>
      <c r="C54" s="214">
        <f>'[12]CalWRKs Fed Elig Growth Calc'!H55</f>
        <v>-21983</v>
      </c>
      <c r="D54" s="214">
        <f>'[13]CalWRKS Non-Fed Growth Calc'!H55</f>
        <v>-2213</v>
      </c>
      <c r="E54" s="214">
        <f>'[14]CalWRKS ADMIN GROWTH CALC'!J55</f>
        <v>50293</v>
      </c>
      <c r="F54" s="214">
        <f>'[15]FC ADMIN GROWTH CALC'!I55</f>
        <v>285</v>
      </c>
      <c r="G54" s="214">
        <f>'[16]FS ADMIN GROWTH CALC'!I55</f>
        <v>-37260</v>
      </c>
      <c r="H54" s="214">
        <f>'[17]FC ASSISTANCE GROWTH CALC'!I55</f>
        <v>25137</v>
      </c>
      <c r="I54" s="214">
        <f>'[18]CWS GROWTH CALCULATION'!I55</f>
        <v>2152</v>
      </c>
      <c r="J54" s="214">
        <f>'[19]FPP Growth Calculation'!G55</f>
        <v>-79010</v>
      </c>
      <c r="K54" s="214">
        <f>'[20]Adoptions Growth Calc'!I55</f>
        <v>103700</v>
      </c>
      <c r="L54" s="214">
        <f>'[21]PCSP GROWTH CALC'!I55</f>
        <v>619448</v>
      </c>
      <c r="M54" s="215">
        <f>'[22]IHSS GROWTH CALC'!I55</f>
        <v>-118158</v>
      </c>
      <c r="N54" s="216">
        <f t="shared" si="1"/>
        <v>542391</v>
      </c>
      <c r="O54" s="213"/>
      <c r="P54" s="215">
        <f t="shared" si="2"/>
        <v>542391</v>
      </c>
      <c r="R54" s="214">
        <f>'FY 07-08'!P54</f>
        <v>67321</v>
      </c>
      <c r="S54" s="216">
        <f t="shared" si="3"/>
        <v>475070</v>
      </c>
    </row>
    <row r="55" spans="1:19" ht="12.75">
      <c r="A55" s="183" t="s">
        <v>62</v>
      </c>
      <c r="C55" s="214">
        <f>'[12]CalWRKs Fed Elig Growth Calc'!H56</f>
        <v>8067</v>
      </c>
      <c r="D55" s="214">
        <f>'[13]CalWRKS Non-Fed Growth Calc'!H56</f>
        <v>-475</v>
      </c>
      <c r="E55" s="214">
        <f>'[14]CalWRKS ADMIN GROWTH CALC'!J56</f>
        <v>-1491</v>
      </c>
      <c r="F55" s="214">
        <f>'[15]FC ADMIN GROWTH CALC'!I56</f>
        <v>-1772</v>
      </c>
      <c r="G55" s="214">
        <f>'[16]FS ADMIN GROWTH CALC'!I56</f>
        <v>-12321</v>
      </c>
      <c r="H55" s="214">
        <f>'[17]FC ASSISTANCE GROWTH CALC'!I56</f>
        <v>59879</v>
      </c>
      <c r="I55" s="214">
        <f>'[18]CWS GROWTH CALCULATION'!I56</f>
        <v>-10302</v>
      </c>
      <c r="J55" s="214">
        <f>'[19]FPP Growth Calculation'!G56</f>
        <v>0</v>
      </c>
      <c r="K55" s="214">
        <f>'[20]Adoptions Growth Calc'!I56</f>
        <v>249279</v>
      </c>
      <c r="L55" s="214">
        <f>'[21]PCSP GROWTH CALC'!I56</f>
        <v>1142903</v>
      </c>
      <c r="M55" s="215">
        <f>'[22]IHSS GROWTH CALC'!I56</f>
        <v>-157365</v>
      </c>
      <c r="N55" s="216">
        <f t="shared" si="1"/>
        <v>1276402</v>
      </c>
      <c r="O55" s="213"/>
      <c r="P55" s="215">
        <f t="shared" si="2"/>
        <v>1276402</v>
      </c>
      <c r="R55" s="214">
        <f>'FY 07-08'!P55</f>
        <v>2966572</v>
      </c>
      <c r="S55" s="216">
        <f t="shared" si="3"/>
        <v>-1690170</v>
      </c>
    </row>
    <row r="56" spans="1:19" ht="12.75">
      <c r="A56" s="183" t="s">
        <v>63</v>
      </c>
      <c r="C56" s="214">
        <f>'[12]CalWRKs Fed Elig Growth Calc'!H57</f>
        <v>-64110</v>
      </c>
      <c r="D56" s="214">
        <f>'[13]CalWRKS Non-Fed Growth Calc'!H57</f>
        <v>-12918</v>
      </c>
      <c r="E56" s="214">
        <f>'[14]CalWRKS ADMIN GROWTH CALC'!J57</f>
        <v>-132313</v>
      </c>
      <c r="F56" s="214">
        <f>'[15]FC ADMIN GROWTH CALC'!I57</f>
        <v>12524</v>
      </c>
      <c r="G56" s="214">
        <f>'[16]FS ADMIN GROWTH CALC'!I57</f>
        <v>-77830</v>
      </c>
      <c r="H56" s="214">
        <f>'[17]FC ASSISTANCE GROWTH CALC'!I57</f>
        <v>188159</v>
      </c>
      <c r="I56" s="214">
        <f>'[18]CWS GROWTH CALCULATION'!I57</f>
        <v>173169</v>
      </c>
      <c r="J56" s="214">
        <f>'[19]FPP Growth Calculation'!G57</f>
        <v>-18799</v>
      </c>
      <c r="K56" s="214">
        <f>'[20]Adoptions Growth Calc'!I57</f>
        <v>88303</v>
      </c>
      <c r="L56" s="214">
        <f>'[21]PCSP GROWTH CALC'!I57</f>
        <v>1112939</v>
      </c>
      <c r="M56" s="215">
        <f>'[22]IHSS GROWTH CALC'!I57</f>
        <v>-135435</v>
      </c>
      <c r="N56" s="216">
        <f t="shared" si="1"/>
        <v>1133689</v>
      </c>
      <c r="O56" s="213"/>
      <c r="P56" s="215">
        <f t="shared" si="2"/>
        <v>1133689</v>
      </c>
      <c r="R56" s="214">
        <f>'FY 07-08'!P56</f>
        <v>530524</v>
      </c>
      <c r="S56" s="216">
        <f t="shared" si="3"/>
        <v>603165</v>
      </c>
    </row>
    <row r="57" spans="1:19" ht="12.75">
      <c r="A57" s="183" t="s">
        <v>64</v>
      </c>
      <c r="C57" s="214">
        <f>'[12]CalWRKs Fed Elig Growth Calc'!H58</f>
        <v>-27097</v>
      </c>
      <c r="D57" s="214">
        <f>'[13]CalWRKS Non-Fed Growth Calc'!H58</f>
        <v>-1482</v>
      </c>
      <c r="E57" s="214">
        <f>'[14]CalWRKS ADMIN GROWTH CALC'!J58</f>
        <v>-6997</v>
      </c>
      <c r="F57" s="214">
        <f>'[15]FC ADMIN GROWTH CALC'!I58</f>
        <v>-2757</v>
      </c>
      <c r="G57" s="214">
        <f>'[16]FS ADMIN GROWTH CALC'!I58</f>
        <v>108</v>
      </c>
      <c r="H57" s="214">
        <f>'[17]FC ASSISTANCE GROWTH CALC'!I58</f>
        <v>-59220</v>
      </c>
      <c r="I57" s="214">
        <f>'[18]CWS GROWTH CALCULATION'!I58</f>
        <v>-14472</v>
      </c>
      <c r="J57" s="214">
        <f>'[19]FPP Growth Calculation'!G58</f>
        <v>0</v>
      </c>
      <c r="K57" s="214">
        <f>'[20]Adoptions Growth Calc'!I58</f>
        <v>124772</v>
      </c>
      <c r="L57" s="214">
        <f>'[21]PCSP GROWTH CALC'!I58</f>
        <v>106378</v>
      </c>
      <c r="M57" s="215">
        <f>'[22]IHSS GROWTH CALC'!I58</f>
        <v>-25261</v>
      </c>
      <c r="N57" s="216">
        <f t="shared" si="1"/>
        <v>93972</v>
      </c>
      <c r="O57" s="213"/>
      <c r="P57" s="215">
        <f t="shared" si="2"/>
        <v>93972</v>
      </c>
      <c r="R57" s="214">
        <f>'FY 07-08'!P57</f>
        <v>581367</v>
      </c>
      <c r="S57" s="216">
        <f t="shared" si="3"/>
        <v>-487395</v>
      </c>
    </row>
    <row r="58" spans="1:19" ht="12.75">
      <c r="A58" s="183" t="s">
        <v>65</v>
      </c>
      <c r="C58" s="214">
        <f>'[12]CalWRKs Fed Elig Growth Calc'!H59</f>
        <v>15723</v>
      </c>
      <c r="D58" s="214">
        <f>'[13]CalWRKS Non-Fed Growth Calc'!H59</f>
        <v>-1192</v>
      </c>
      <c r="E58" s="214">
        <f>'[14]CalWRKS ADMIN GROWTH CALC'!J59</f>
        <v>-3518</v>
      </c>
      <c r="F58" s="214">
        <f>'[15]FC ADMIN GROWTH CALC'!I59</f>
        <v>1774</v>
      </c>
      <c r="G58" s="214">
        <f>'[16]FS ADMIN GROWTH CALC'!I59</f>
        <v>-7753</v>
      </c>
      <c r="H58" s="214">
        <f>'[17]FC ASSISTANCE GROWTH CALC'!I59</f>
        <v>-132772</v>
      </c>
      <c r="I58" s="214">
        <f>'[18]CWS GROWTH CALCULATION'!I59</f>
        <v>14937</v>
      </c>
      <c r="J58" s="214">
        <f>'[19]FPP Growth Calculation'!G59</f>
        <v>0</v>
      </c>
      <c r="K58" s="214">
        <f>'[20]Adoptions Growth Calc'!I59</f>
        <v>67745</v>
      </c>
      <c r="L58" s="214">
        <f>'[21]PCSP GROWTH CALC'!I59</f>
        <v>136632</v>
      </c>
      <c r="M58" s="215">
        <f>'[22]IHSS GROWTH CALC'!I59</f>
        <v>-6682</v>
      </c>
      <c r="N58" s="216">
        <f t="shared" si="1"/>
        <v>84894</v>
      </c>
      <c r="O58" s="213"/>
      <c r="P58" s="215">
        <f t="shared" si="2"/>
        <v>84894</v>
      </c>
      <c r="R58" s="214">
        <f>'FY 07-08'!P58</f>
        <v>296566</v>
      </c>
      <c r="S58" s="216">
        <f t="shared" si="3"/>
        <v>-211672</v>
      </c>
    </row>
    <row r="59" spans="1:19" ht="12.75">
      <c r="A59" s="183" t="s">
        <v>66</v>
      </c>
      <c r="C59" s="214">
        <f>'[12]CalWRKs Fed Elig Growth Calc'!H60</f>
        <v>610</v>
      </c>
      <c r="D59" s="214">
        <f>'[13]CalWRKS Non-Fed Growth Calc'!H60</f>
        <v>-29</v>
      </c>
      <c r="E59" s="214">
        <f>'[14]CalWRKS ADMIN GROWTH CALC'!J60</f>
        <v>252</v>
      </c>
      <c r="F59" s="214">
        <f>'[15]FC ADMIN GROWTH CALC'!I60</f>
        <v>-645</v>
      </c>
      <c r="G59" s="214">
        <f>'[16]FS ADMIN GROWTH CALC'!I60</f>
        <v>-4380</v>
      </c>
      <c r="H59" s="214">
        <f>'[17]FC ASSISTANCE GROWTH CALC'!I60</f>
        <v>140633</v>
      </c>
      <c r="I59" s="214">
        <f>'[18]CWS GROWTH CALCULATION'!I60</f>
        <v>-8990</v>
      </c>
      <c r="J59" s="214">
        <f>'[19]FPP Growth Calculation'!G60</f>
        <v>0</v>
      </c>
      <c r="K59" s="214">
        <f>'[20]Adoptions Growth Calc'!I60</f>
        <v>-4607</v>
      </c>
      <c r="L59" s="214">
        <f>'[21]PCSP GROWTH CALC'!I60</f>
        <v>-13345</v>
      </c>
      <c r="M59" s="215">
        <f>'[22]IHSS GROWTH CALC'!I60</f>
        <v>620</v>
      </c>
      <c r="N59" s="216">
        <f t="shared" si="1"/>
        <v>110119</v>
      </c>
      <c r="O59" s="213"/>
      <c r="P59" s="215">
        <f t="shared" si="2"/>
        <v>110119</v>
      </c>
      <c r="R59" s="214">
        <f>'FY 07-08'!P59</f>
        <v>0</v>
      </c>
      <c r="S59" s="216">
        <f t="shared" si="3"/>
        <v>110119</v>
      </c>
    </row>
    <row r="60" spans="1:19" ht="12.75">
      <c r="A60" s="183" t="s">
        <v>67</v>
      </c>
      <c r="C60" s="214">
        <f>'[12]CalWRKs Fed Elig Growth Calc'!H61</f>
        <v>-70165</v>
      </c>
      <c r="D60" s="214">
        <f>'[13]CalWRKS Non-Fed Growth Calc'!H61</f>
        <v>-5927</v>
      </c>
      <c r="E60" s="214">
        <f>'[14]CalWRKS ADMIN GROWTH CALC'!J61</f>
        <v>115940</v>
      </c>
      <c r="F60" s="214">
        <f>'[15]FC ADMIN GROWTH CALC'!I61</f>
        <v>-10303</v>
      </c>
      <c r="G60" s="214">
        <f>'[16]FS ADMIN GROWTH CALC'!I61</f>
        <v>-96841</v>
      </c>
      <c r="H60" s="214">
        <f>'[17]FC ASSISTANCE GROWTH CALC'!I61</f>
        <v>-608418</v>
      </c>
      <c r="I60" s="214">
        <f>'[18]CWS GROWTH CALCULATION'!I61</f>
        <v>-48927</v>
      </c>
      <c r="J60" s="214">
        <f>'[19]FPP Growth Calculation'!G61</f>
        <v>0</v>
      </c>
      <c r="K60" s="214">
        <f>'[20]Adoptions Growth Calc'!I61</f>
        <v>317422</v>
      </c>
      <c r="L60" s="214">
        <f>'[21]PCSP GROWTH CALC'!I61</f>
        <v>520001</v>
      </c>
      <c r="M60" s="215">
        <f>'[22]IHSS GROWTH CALC'!I61</f>
        <v>-71060</v>
      </c>
      <c r="N60" s="216">
        <f t="shared" si="1"/>
        <v>41722</v>
      </c>
      <c r="O60" s="213"/>
      <c r="P60" s="215">
        <f t="shared" si="2"/>
        <v>41722</v>
      </c>
      <c r="R60" s="214">
        <f>'FY 07-08'!P60</f>
        <v>0</v>
      </c>
      <c r="S60" s="216">
        <f t="shared" si="3"/>
        <v>41722</v>
      </c>
    </row>
    <row r="61" spans="1:19" ht="12.75">
      <c r="A61" s="183" t="s">
        <v>68</v>
      </c>
      <c r="C61" s="214">
        <f>'[12]CalWRKs Fed Elig Growth Calc'!H62</f>
        <v>12017</v>
      </c>
      <c r="D61" s="214">
        <f>'[13]CalWRKS Non-Fed Growth Calc'!H62</f>
        <v>-508</v>
      </c>
      <c r="E61" s="214">
        <f>'[14]CalWRKS ADMIN GROWTH CALC'!J62</f>
        <v>2689</v>
      </c>
      <c r="F61" s="214">
        <f>'[15]FC ADMIN GROWTH CALC'!I62</f>
        <v>542</v>
      </c>
      <c r="G61" s="214">
        <f>'[16]FS ADMIN GROWTH CALC'!I62</f>
        <v>-4599</v>
      </c>
      <c r="H61" s="214">
        <f>'[17]FC ASSISTANCE GROWTH CALC'!I62</f>
        <v>-551542</v>
      </c>
      <c r="I61" s="214">
        <f>'[18]CWS GROWTH CALCULATION'!I62</f>
        <v>5184</v>
      </c>
      <c r="J61" s="214">
        <f>'[19]FPP Growth Calculation'!G62</f>
        <v>0</v>
      </c>
      <c r="K61" s="214">
        <f>'[20]Adoptions Growth Calc'!I62</f>
        <v>70090</v>
      </c>
      <c r="L61" s="214">
        <f>'[21]PCSP GROWTH CALC'!I62</f>
        <v>39743</v>
      </c>
      <c r="M61" s="215">
        <f>'[22]IHSS GROWTH CALC'!I62</f>
        <v>1250</v>
      </c>
      <c r="N61" s="216">
        <f t="shared" si="1"/>
        <v>-425134</v>
      </c>
      <c r="O61" s="213"/>
      <c r="P61" s="215">
        <f t="shared" si="2"/>
        <v>0</v>
      </c>
      <c r="R61" s="214">
        <f>'FY 07-08'!P61</f>
        <v>517248</v>
      </c>
      <c r="S61" s="216">
        <f t="shared" si="3"/>
        <v>-517248</v>
      </c>
    </row>
    <row r="62" spans="1:19" ht="12.75">
      <c r="A62" s="183" t="s">
        <v>69</v>
      </c>
      <c r="C62" s="214">
        <f>'[12]CalWRKs Fed Elig Growth Calc'!H63</f>
        <v>-6855</v>
      </c>
      <c r="D62" s="214">
        <f>'[13]CalWRKS Non-Fed Growth Calc'!H63</f>
        <v>-1562</v>
      </c>
      <c r="E62" s="214">
        <f>'[14]CalWRKS ADMIN GROWTH CALC'!J63</f>
        <v>-96683</v>
      </c>
      <c r="F62" s="214">
        <f>'[15]FC ADMIN GROWTH CALC'!I63</f>
        <v>13001</v>
      </c>
      <c r="G62" s="214">
        <f>'[16]FS ADMIN GROWTH CALC'!I63</f>
        <v>-77062</v>
      </c>
      <c r="H62" s="214">
        <f>'[17]FC ASSISTANCE GROWTH CALC'!I63</f>
        <v>828477</v>
      </c>
      <c r="I62" s="214">
        <f>'[18]CWS GROWTH CALCULATION'!I63</f>
        <v>-81104</v>
      </c>
      <c r="J62" s="214">
        <f>'[19]FPP Growth Calculation'!G63</f>
        <v>0</v>
      </c>
      <c r="K62" s="214">
        <f>'[20]Adoptions Growth Calc'!I63</f>
        <v>207227</v>
      </c>
      <c r="L62" s="214">
        <f>'[21]PCSP GROWTH CALC'!I63</f>
        <v>934534</v>
      </c>
      <c r="M62" s="215">
        <f>'[22]IHSS GROWTH CALC'!I63</f>
        <v>-277188</v>
      </c>
      <c r="N62" s="216">
        <f t="shared" si="1"/>
        <v>1442785</v>
      </c>
      <c r="O62" s="213"/>
      <c r="P62" s="215">
        <f t="shared" si="2"/>
        <v>1442785</v>
      </c>
      <c r="R62" s="214">
        <f>'FY 07-08'!P62</f>
        <v>495693</v>
      </c>
      <c r="S62" s="216">
        <f t="shared" si="3"/>
        <v>947092</v>
      </c>
    </row>
    <row r="63" spans="1:19" ht="12.75">
      <c r="A63" s="183" t="s">
        <v>70</v>
      </c>
      <c r="C63" s="214">
        <f>'[12]CalWRKs Fed Elig Growth Calc'!H64</f>
        <v>-11683</v>
      </c>
      <c r="D63" s="214">
        <f>'[13]CalWRKS Non-Fed Growth Calc'!H64</f>
        <v>-2012</v>
      </c>
      <c r="E63" s="214">
        <f>'[14]CalWRKS ADMIN GROWTH CALC'!J64</f>
        <v>-21667</v>
      </c>
      <c r="F63" s="214">
        <f>'[15]FC ADMIN GROWTH CALC'!I64</f>
        <v>5675</v>
      </c>
      <c r="G63" s="214">
        <f>'[16]FS ADMIN GROWTH CALC'!I64</f>
        <v>-63784</v>
      </c>
      <c r="H63" s="214">
        <f>'[17]FC ASSISTANCE GROWTH CALC'!I64</f>
        <v>-440367</v>
      </c>
      <c r="I63" s="214">
        <f>'[18]CWS GROWTH CALCULATION'!I64</f>
        <v>-2993</v>
      </c>
      <c r="J63" s="214">
        <f>'[19]FPP Growth Calculation'!G64</f>
        <v>0</v>
      </c>
      <c r="K63" s="214">
        <f>'[20]Adoptions Growth Calc'!I64</f>
        <v>172496</v>
      </c>
      <c r="L63" s="214">
        <f>'[21]PCSP GROWTH CALC'!I64</f>
        <v>518934</v>
      </c>
      <c r="M63" s="215">
        <f>'[22]IHSS GROWTH CALC'!I64</f>
        <v>-18238</v>
      </c>
      <c r="N63" s="216">
        <f t="shared" si="1"/>
        <v>136361</v>
      </c>
      <c r="O63" s="213"/>
      <c r="P63" s="215">
        <f t="shared" si="2"/>
        <v>136361</v>
      </c>
      <c r="R63" s="214">
        <f>'FY 07-08'!P63</f>
        <v>706535</v>
      </c>
      <c r="S63" s="216">
        <f t="shared" si="3"/>
        <v>-570174</v>
      </c>
    </row>
    <row r="64" spans="1:19" ht="12.75">
      <c r="A64" s="183" t="s">
        <v>71</v>
      </c>
      <c r="C64" s="214">
        <f>'[12]CalWRKs Fed Elig Growth Calc'!H65</f>
        <v>3696</v>
      </c>
      <c r="D64" s="214">
        <f>'[13]CalWRKS Non-Fed Growth Calc'!H65</f>
        <v>-1187</v>
      </c>
      <c r="E64" s="214">
        <f>'[14]CalWRKS ADMIN GROWTH CALC'!J65</f>
        <v>41598</v>
      </c>
      <c r="F64" s="214">
        <f>'[15]FC ADMIN GROWTH CALC'!I65</f>
        <v>76</v>
      </c>
      <c r="G64" s="214">
        <f>'[16]FS ADMIN GROWTH CALC'!I65</f>
        <v>20153</v>
      </c>
      <c r="H64" s="214">
        <f>'[17]FC ASSISTANCE GROWTH CALC'!I65</f>
        <v>-85446</v>
      </c>
      <c r="I64" s="214">
        <f>'[18]CWS GROWTH CALCULATION'!I65</f>
        <v>-4794</v>
      </c>
      <c r="J64" s="214">
        <f>'[19]FPP Growth Calculation'!G65</f>
        <v>0</v>
      </c>
      <c r="K64" s="214">
        <f>'[20]Adoptions Growth Calc'!I65</f>
        <v>232594</v>
      </c>
      <c r="L64" s="214">
        <f>'[21]PCSP GROWTH CALC'!I65</f>
        <v>183070</v>
      </c>
      <c r="M64" s="215">
        <f>'[22]IHSS GROWTH CALC'!I65</f>
        <v>-17179</v>
      </c>
      <c r="N64" s="216">
        <f t="shared" si="1"/>
        <v>372581</v>
      </c>
      <c r="O64" s="213"/>
      <c r="P64" s="215">
        <f t="shared" si="2"/>
        <v>372581</v>
      </c>
      <c r="R64" s="214">
        <f>'FY 07-08'!P64</f>
        <v>0</v>
      </c>
      <c r="S64" s="216">
        <f t="shared" si="3"/>
        <v>372581</v>
      </c>
    </row>
    <row r="65" spans="1:19" ht="12.75">
      <c r="A65" s="183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5"/>
      <c r="N65" s="216"/>
      <c r="O65" s="213"/>
      <c r="P65" s="215"/>
      <c r="R65" s="214"/>
      <c r="S65" s="216"/>
    </row>
    <row r="66" spans="1:19" ht="13.5" thickBot="1">
      <c r="A66" s="217" t="s">
        <v>72</v>
      </c>
      <c r="B66" s="218"/>
      <c r="C66" s="219">
        <f aca="true" t="shared" si="4" ref="C66:N66">SUM(C7:C64)</f>
        <v>245577</v>
      </c>
      <c r="D66" s="219">
        <f t="shared" si="4"/>
        <v>-63867</v>
      </c>
      <c r="E66" s="219">
        <f t="shared" si="4"/>
        <v>-126154</v>
      </c>
      <c r="F66" s="219">
        <f t="shared" si="4"/>
        <v>248660</v>
      </c>
      <c r="G66" s="219">
        <f t="shared" si="4"/>
        <v>-6441504</v>
      </c>
      <c r="H66" s="219">
        <f t="shared" si="4"/>
        <v>7816426</v>
      </c>
      <c r="I66" s="219">
        <f t="shared" si="4"/>
        <v>-3067053</v>
      </c>
      <c r="J66" s="219">
        <f t="shared" si="4"/>
        <v>14931</v>
      </c>
      <c r="K66" s="219">
        <f t="shared" si="4"/>
        <v>13533554</v>
      </c>
      <c r="L66" s="219">
        <f t="shared" si="4"/>
        <v>95216502</v>
      </c>
      <c r="M66" s="220">
        <f t="shared" si="4"/>
        <v>-7800397</v>
      </c>
      <c r="N66" s="221">
        <f t="shared" si="4"/>
        <v>99576675</v>
      </c>
      <c r="O66" s="213"/>
      <c r="P66" s="220">
        <f>SUM(P7:P64)</f>
        <v>101022264</v>
      </c>
      <c r="R66" s="219">
        <f>SUM(R7:R64)</f>
        <v>100832370</v>
      </c>
      <c r="S66" s="221">
        <f>SUM(S7:S64)</f>
        <v>189894</v>
      </c>
    </row>
    <row r="67" spans="1:19" ht="13.5" thickBot="1">
      <c r="A67" s="218"/>
      <c r="B67" s="218"/>
      <c r="C67" s="293">
        <f>SUM(C66:D66)</f>
        <v>181710</v>
      </c>
      <c r="D67" s="294"/>
      <c r="E67" s="222"/>
      <c r="F67" s="223">
        <f>SUM(E66:G66)</f>
        <v>-6318998</v>
      </c>
      <c r="G67" s="224"/>
      <c r="H67" s="225"/>
      <c r="I67" s="293">
        <f>SUM(I66:J66)</f>
        <v>-3052122</v>
      </c>
      <c r="J67" s="294"/>
      <c r="K67" s="225"/>
      <c r="L67" s="225"/>
      <c r="M67" s="225"/>
      <c r="N67" s="225"/>
      <c r="O67" s="218"/>
      <c r="P67" s="225"/>
      <c r="R67" s="225"/>
      <c r="S67" s="225"/>
    </row>
    <row r="68" spans="1:19" ht="12.75">
      <c r="A68" s="218"/>
      <c r="B68" s="218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18"/>
      <c r="P68" s="225"/>
      <c r="R68" s="225"/>
      <c r="S68" s="225"/>
    </row>
    <row r="69" spans="1:19" ht="12.75">
      <c r="A69" s="226" t="s">
        <v>88</v>
      </c>
      <c r="B69" s="218"/>
      <c r="C69" s="227" t="s">
        <v>127</v>
      </c>
      <c r="D69" s="227"/>
      <c r="E69" s="227"/>
      <c r="F69" s="227"/>
      <c r="G69" s="225"/>
      <c r="H69" s="225"/>
      <c r="I69" s="225"/>
      <c r="J69" s="225"/>
      <c r="K69" s="225"/>
      <c r="L69" s="225"/>
      <c r="M69" s="225"/>
      <c r="N69" s="225"/>
      <c r="O69" s="218"/>
      <c r="P69" s="225"/>
      <c r="R69" s="225"/>
      <c r="S69" s="225"/>
    </row>
    <row r="70" spans="1:19" ht="12.75">
      <c r="A70" s="226"/>
      <c r="B70" s="218"/>
      <c r="C70" s="227" t="s">
        <v>128</v>
      </c>
      <c r="D70" s="227"/>
      <c r="E70" s="227"/>
      <c r="F70" s="227"/>
      <c r="G70" s="225"/>
      <c r="H70" s="225"/>
      <c r="I70" s="225"/>
      <c r="J70" s="225"/>
      <c r="K70" s="225"/>
      <c r="L70" s="225"/>
      <c r="M70" s="225"/>
      <c r="N70" s="225"/>
      <c r="O70" s="218"/>
      <c r="P70" s="225"/>
      <c r="R70" s="225"/>
      <c r="S70" s="225"/>
    </row>
    <row r="71" spans="1:19" ht="12.75">
      <c r="A71" s="218"/>
      <c r="B71" s="218"/>
      <c r="C71" s="227" t="s">
        <v>129</v>
      </c>
      <c r="D71" s="227"/>
      <c r="E71" s="227"/>
      <c r="F71" s="227"/>
      <c r="G71" s="225"/>
      <c r="H71" s="225"/>
      <c r="I71" s="225"/>
      <c r="J71" s="225"/>
      <c r="K71" s="225"/>
      <c r="L71" s="225"/>
      <c r="M71" s="225"/>
      <c r="N71" s="225"/>
      <c r="O71" s="218"/>
      <c r="P71" s="225"/>
      <c r="R71" s="225"/>
      <c r="S71" s="225"/>
    </row>
    <row r="72" spans="1:19" ht="12.75">
      <c r="A72" s="218"/>
      <c r="B72" s="218"/>
      <c r="C72" s="227" t="s">
        <v>131</v>
      </c>
      <c r="D72" s="227"/>
      <c r="E72" s="227"/>
      <c r="F72" s="227"/>
      <c r="G72" s="225"/>
      <c r="H72" s="225"/>
      <c r="I72" s="225"/>
      <c r="J72" s="225"/>
      <c r="K72" s="225"/>
      <c r="L72" s="225"/>
      <c r="M72" s="225"/>
      <c r="N72" s="225"/>
      <c r="O72" s="218"/>
      <c r="P72" s="225"/>
      <c r="R72" s="225"/>
      <c r="S72" s="225"/>
    </row>
    <row r="73" spans="1:19" ht="12.75">
      <c r="A73" s="218"/>
      <c r="B73" s="218"/>
      <c r="C73" s="227" t="s">
        <v>132</v>
      </c>
      <c r="D73" s="227"/>
      <c r="E73" s="227"/>
      <c r="F73" s="227"/>
      <c r="G73" s="225"/>
      <c r="H73" s="225"/>
      <c r="I73" s="225"/>
      <c r="J73" s="225"/>
      <c r="K73" s="225"/>
      <c r="L73" s="225"/>
      <c r="M73" s="225"/>
      <c r="N73" s="225"/>
      <c r="O73" s="218"/>
      <c r="P73" s="225"/>
      <c r="R73" s="225"/>
      <c r="S73" s="225"/>
    </row>
    <row r="74" spans="1:19" ht="12.75">
      <c r="A74" s="218"/>
      <c r="B74" s="218"/>
      <c r="C74" s="227" t="s">
        <v>133</v>
      </c>
      <c r="D74" s="227"/>
      <c r="E74" s="227"/>
      <c r="F74" s="227"/>
      <c r="G74" s="225"/>
      <c r="H74" s="225"/>
      <c r="I74" s="225"/>
      <c r="J74" s="225"/>
      <c r="K74" s="225"/>
      <c r="L74" s="225"/>
      <c r="M74" s="225"/>
      <c r="N74" s="225"/>
      <c r="O74" s="218"/>
      <c r="P74" s="225"/>
      <c r="R74" s="225"/>
      <c r="S74" s="225"/>
    </row>
    <row r="75" spans="1:19" ht="12.75">
      <c r="A75" s="218"/>
      <c r="B75" s="218"/>
      <c r="C75" s="227" t="s">
        <v>134</v>
      </c>
      <c r="D75" s="227"/>
      <c r="E75" s="227"/>
      <c r="F75" s="227"/>
      <c r="G75" s="225"/>
      <c r="H75" s="225"/>
      <c r="I75" s="225"/>
      <c r="J75" s="225"/>
      <c r="K75" s="225"/>
      <c r="L75" s="225"/>
      <c r="M75" s="225"/>
      <c r="N75" s="225"/>
      <c r="O75" s="218"/>
      <c r="P75" s="225"/>
      <c r="R75" s="225"/>
      <c r="S75" s="225"/>
    </row>
    <row r="76" spans="1:19" ht="12.75">
      <c r="A76" s="218"/>
      <c r="B76" s="218"/>
      <c r="C76" s="227" t="s">
        <v>135</v>
      </c>
      <c r="D76" s="227"/>
      <c r="E76" s="227"/>
      <c r="F76" s="227"/>
      <c r="G76" s="225"/>
      <c r="H76" s="225"/>
      <c r="I76" s="225"/>
      <c r="J76" s="225"/>
      <c r="K76" s="225"/>
      <c r="L76" s="225"/>
      <c r="M76" s="225"/>
      <c r="N76" s="225"/>
      <c r="O76" s="218"/>
      <c r="P76" s="225"/>
      <c r="R76" s="225"/>
      <c r="S76" s="225"/>
    </row>
    <row r="77" spans="1:19" ht="12.75">
      <c r="A77" s="218"/>
      <c r="B77" s="218"/>
      <c r="C77" s="227" t="s">
        <v>136</v>
      </c>
      <c r="D77" s="227"/>
      <c r="E77" s="227"/>
      <c r="F77" s="227"/>
      <c r="G77" s="225"/>
      <c r="H77" s="225"/>
      <c r="I77" s="225"/>
      <c r="J77" s="225"/>
      <c r="K77" s="225"/>
      <c r="L77" s="225"/>
      <c r="M77" s="225"/>
      <c r="N77" s="225"/>
      <c r="O77" s="218"/>
      <c r="P77" s="225"/>
      <c r="R77" s="225"/>
      <c r="S77" s="225"/>
    </row>
    <row r="78" spans="1:19" ht="12.75">
      <c r="A78" s="218"/>
      <c r="B78" s="218"/>
      <c r="C78" s="227" t="s">
        <v>137</v>
      </c>
      <c r="D78" s="227"/>
      <c r="E78" s="227"/>
      <c r="F78" s="227"/>
      <c r="G78" s="225"/>
      <c r="H78" s="225"/>
      <c r="I78" s="225"/>
      <c r="J78" s="225"/>
      <c r="K78" s="225"/>
      <c r="L78" s="225"/>
      <c r="M78" s="225"/>
      <c r="N78" s="225"/>
      <c r="O78" s="218"/>
      <c r="P78" s="225"/>
      <c r="R78" s="225"/>
      <c r="S78" s="225"/>
    </row>
    <row r="79" spans="1:19" ht="12.75">
      <c r="A79" s="218"/>
      <c r="B79" s="218"/>
      <c r="C79" s="227" t="s">
        <v>138</v>
      </c>
      <c r="D79" s="227"/>
      <c r="E79" s="227"/>
      <c r="F79" s="227"/>
      <c r="G79" s="225"/>
      <c r="H79" s="225"/>
      <c r="I79" s="225"/>
      <c r="J79" s="225"/>
      <c r="K79" s="225"/>
      <c r="L79" s="225"/>
      <c r="M79" s="225"/>
      <c r="N79" s="225"/>
      <c r="O79" s="218"/>
      <c r="P79" s="225"/>
      <c r="R79" s="225"/>
      <c r="S79" s="225"/>
    </row>
    <row r="80" spans="1:19" ht="13.5">
      <c r="A80" s="228" t="s">
        <v>89</v>
      </c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0"/>
      <c r="P80" s="198"/>
      <c r="R80" s="198"/>
      <c r="S80" s="198"/>
    </row>
    <row r="81" spans="1:19" s="230" customFormat="1" ht="12.75">
      <c r="A81" s="229" t="s">
        <v>130</v>
      </c>
      <c r="C81" s="231">
        <f aca="true" t="shared" si="5" ref="C81:M81">C66</f>
        <v>245577</v>
      </c>
      <c r="D81" s="231">
        <f t="shared" si="5"/>
        <v>-63867</v>
      </c>
      <c r="E81" s="231">
        <f t="shared" si="5"/>
        <v>-126154</v>
      </c>
      <c r="F81" s="231">
        <f t="shared" si="5"/>
        <v>248660</v>
      </c>
      <c r="G81" s="231">
        <f t="shared" si="5"/>
        <v>-6441504</v>
      </c>
      <c r="H81" s="231">
        <f t="shared" si="5"/>
        <v>7816426</v>
      </c>
      <c r="I81" s="231">
        <f t="shared" si="5"/>
        <v>-3067053</v>
      </c>
      <c r="J81" s="231">
        <f t="shared" si="5"/>
        <v>14931</v>
      </c>
      <c r="K81" s="231">
        <f t="shared" si="5"/>
        <v>13533554</v>
      </c>
      <c r="L81" s="231">
        <f t="shared" si="5"/>
        <v>95216502</v>
      </c>
      <c r="M81" s="231">
        <f t="shared" si="5"/>
        <v>-7800397</v>
      </c>
      <c r="N81" s="231">
        <f>SUM(C81:M81)</f>
        <v>99576675</v>
      </c>
      <c r="O81" s="232"/>
      <c r="P81" s="232">
        <f>$P$66</f>
        <v>101022264</v>
      </c>
      <c r="R81" s="232"/>
      <c r="S81" s="232"/>
    </row>
    <row r="82" spans="1:19" s="233" customFormat="1" ht="12.75">
      <c r="A82" s="229" t="s">
        <v>108</v>
      </c>
      <c r="C82" s="234">
        <v>3534494</v>
      </c>
      <c r="D82" s="234">
        <v>-460390</v>
      </c>
      <c r="E82" s="234">
        <v>-1347407</v>
      </c>
      <c r="F82" s="234">
        <v>-1065715</v>
      </c>
      <c r="G82" s="234">
        <v>-5863544</v>
      </c>
      <c r="H82" s="234">
        <v>167470</v>
      </c>
      <c r="I82" s="234">
        <v>33589344</v>
      </c>
      <c r="J82" s="234">
        <v>1221404</v>
      </c>
      <c r="K82" s="234">
        <v>6402758</v>
      </c>
      <c r="L82" s="234">
        <v>62769669</v>
      </c>
      <c r="M82" s="234">
        <v>-345940</v>
      </c>
      <c r="N82" s="234">
        <v>98602143</v>
      </c>
      <c r="O82" s="235"/>
      <c r="P82" s="235">
        <v>100832370</v>
      </c>
      <c r="R82" s="235"/>
      <c r="S82" s="235"/>
    </row>
    <row r="83" spans="1:19" s="230" customFormat="1" ht="12.75">
      <c r="A83" s="229" t="s">
        <v>73</v>
      </c>
      <c r="C83" s="231">
        <f>C81-C82</f>
        <v>-3288917</v>
      </c>
      <c r="D83" s="231">
        <f>D81-D82</f>
        <v>396523</v>
      </c>
      <c r="E83" s="231">
        <f aca="true" t="shared" si="6" ref="E83:P83">E81-E82</f>
        <v>1221253</v>
      </c>
      <c r="F83" s="231">
        <f t="shared" si="6"/>
        <v>1314375</v>
      </c>
      <c r="G83" s="231">
        <f t="shared" si="6"/>
        <v>-577960</v>
      </c>
      <c r="H83" s="231">
        <f t="shared" si="6"/>
        <v>7648956</v>
      </c>
      <c r="I83" s="231">
        <f t="shared" si="6"/>
        <v>-36656397</v>
      </c>
      <c r="J83" s="231">
        <f t="shared" si="6"/>
        <v>-1206473</v>
      </c>
      <c r="K83" s="231">
        <f t="shared" si="6"/>
        <v>7130796</v>
      </c>
      <c r="L83" s="231">
        <f t="shared" si="6"/>
        <v>32446833</v>
      </c>
      <c r="M83" s="231">
        <f t="shared" si="6"/>
        <v>-7454457</v>
      </c>
      <c r="N83" s="231">
        <f t="shared" si="6"/>
        <v>974532</v>
      </c>
      <c r="O83" s="235"/>
      <c r="P83" s="231">
        <f t="shared" si="6"/>
        <v>189894</v>
      </c>
      <c r="R83" s="231"/>
      <c r="S83" s="231"/>
    </row>
    <row r="84" spans="1:19" s="230" customFormat="1" ht="12.75">
      <c r="A84" s="229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5"/>
      <c r="P84" s="232"/>
      <c r="R84" s="232"/>
      <c r="S84" s="232"/>
    </row>
    <row r="85" spans="1:19" s="230" customFormat="1" ht="12.75">
      <c r="A85" s="229" t="s">
        <v>104</v>
      </c>
      <c r="C85" s="236">
        <f aca="true" t="shared" si="7" ref="C85:N85">IF(C66=0,0,ROUND(C83/C66,4))</f>
        <v>-13.3926</v>
      </c>
      <c r="D85" s="236">
        <f t="shared" si="7"/>
        <v>-6.2086</v>
      </c>
      <c r="E85" s="236">
        <f t="shared" si="7"/>
        <v>-9.6807</v>
      </c>
      <c r="F85" s="236">
        <f t="shared" si="7"/>
        <v>5.2858</v>
      </c>
      <c r="G85" s="236">
        <f t="shared" si="7"/>
        <v>0.0897</v>
      </c>
      <c r="H85" s="236">
        <f t="shared" si="7"/>
        <v>0.9786</v>
      </c>
      <c r="I85" s="236">
        <f t="shared" si="7"/>
        <v>11.9517</v>
      </c>
      <c r="J85" s="236">
        <f t="shared" si="7"/>
        <v>-80.8032</v>
      </c>
      <c r="K85" s="236">
        <f t="shared" si="7"/>
        <v>0.5269</v>
      </c>
      <c r="L85" s="236">
        <f t="shared" si="7"/>
        <v>0.3408</v>
      </c>
      <c r="M85" s="236">
        <f t="shared" si="7"/>
        <v>0.9557</v>
      </c>
      <c r="N85" s="236">
        <f t="shared" si="7"/>
        <v>0.0098</v>
      </c>
      <c r="O85" s="235"/>
      <c r="P85" s="236">
        <f>IF(P66=0,0,ROUND(P83/P66,4))</f>
        <v>0.0019</v>
      </c>
      <c r="R85" s="236"/>
      <c r="S85" s="236"/>
    </row>
    <row r="86" spans="1:19" s="230" customFormat="1" ht="12.75">
      <c r="A86" s="229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5"/>
      <c r="P86" s="236"/>
      <c r="R86" s="236"/>
      <c r="S86" s="236"/>
    </row>
    <row r="87" spans="1:19" s="230" customFormat="1" ht="12.75">
      <c r="A87" s="229" t="s">
        <v>96</v>
      </c>
      <c r="C87" s="236">
        <v>0.055</v>
      </c>
      <c r="D87" s="236">
        <v>0.055</v>
      </c>
      <c r="E87" s="236">
        <v>0.25</v>
      </c>
      <c r="F87" s="236">
        <v>0.5</v>
      </c>
      <c r="G87" s="236">
        <v>0.5</v>
      </c>
      <c r="H87" s="236">
        <v>0.05</v>
      </c>
      <c r="I87" s="236">
        <v>0</v>
      </c>
      <c r="J87" s="236"/>
      <c r="K87" s="236">
        <v>0</v>
      </c>
      <c r="L87" s="236">
        <v>0</v>
      </c>
      <c r="M87" s="236">
        <v>0</v>
      </c>
      <c r="N87" s="232"/>
      <c r="O87" s="232"/>
      <c r="P87" s="232"/>
      <c r="R87" s="232"/>
      <c r="S87" s="232"/>
    </row>
    <row r="88" spans="1:19" s="233" customFormat="1" ht="12.75">
      <c r="A88" s="229" t="s">
        <v>103</v>
      </c>
      <c r="C88" s="237">
        <v>0.025</v>
      </c>
      <c r="D88" s="237">
        <v>0.05</v>
      </c>
      <c r="E88" s="238" t="s">
        <v>95</v>
      </c>
      <c r="F88" s="237">
        <v>0.3</v>
      </c>
      <c r="G88" s="237">
        <v>0.3</v>
      </c>
      <c r="H88" s="237">
        <v>0.6</v>
      </c>
      <c r="I88" s="237">
        <v>0.3</v>
      </c>
      <c r="J88" s="237"/>
      <c r="K88" s="237">
        <v>0.25</v>
      </c>
      <c r="L88" s="237">
        <v>0.35</v>
      </c>
      <c r="M88" s="237">
        <v>0.35</v>
      </c>
      <c r="N88" s="239"/>
      <c r="O88" s="240"/>
      <c r="P88" s="240"/>
      <c r="R88" s="240"/>
      <c r="S88" s="240"/>
    </row>
    <row r="89" spans="1:19" ht="12.75">
      <c r="A89" s="241" t="s">
        <v>73</v>
      </c>
      <c r="C89" s="242">
        <f>C88-C87</f>
        <v>-0.03</v>
      </c>
      <c r="D89" s="242">
        <f>D88-D87</f>
        <v>-0.0049999999999999975</v>
      </c>
      <c r="E89" s="242"/>
      <c r="F89" s="242">
        <f aca="true" t="shared" si="8" ref="F89:L89">F88-F87</f>
        <v>-0.2</v>
      </c>
      <c r="G89" s="242">
        <f t="shared" si="8"/>
        <v>-0.2</v>
      </c>
      <c r="H89" s="242">
        <f t="shared" si="8"/>
        <v>0.5499999999999999</v>
      </c>
      <c r="I89" s="242">
        <f t="shared" si="8"/>
        <v>0.3</v>
      </c>
      <c r="J89" s="242"/>
      <c r="K89" s="242">
        <f t="shared" si="8"/>
        <v>0.25</v>
      </c>
      <c r="L89" s="242">
        <f t="shared" si="8"/>
        <v>0.35</v>
      </c>
      <c r="M89" s="242"/>
      <c r="N89" s="190"/>
      <c r="O89" s="190"/>
      <c r="P89" s="190"/>
      <c r="R89" s="190"/>
      <c r="S89" s="190"/>
    </row>
  </sheetData>
  <sheetProtection/>
  <mergeCells count="2">
    <mergeCell ref="C67:D67"/>
    <mergeCell ref="I67:J67"/>
  </mergeCells>
  <printOptions horizontalCentered="1"/>
  <pageMargins left="0" right="0" top="0.5" bottom="0.25" header="0.25" footer="0"/>
  <pageSetup horizontalDpi="600" verticalDpi="600" orientation="landscape" scale="56" r:id="rId1"/>
  <headerFooter alignWithMargins="0">
    <oddHeader>&amp;RPAGE &amp;P OF &amp;N</oddHeader>
    <oddFooter>&amp;L&amp;F / &amp;A&amp;R&amp;D  &amp;T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21.00390625" style="3" bestFit="1" customWidth="1"/>
    <col min="2" max="2" width="1.57421875" style="3" customWidth="1"/>
    <col min="3" max="6" width="13.140625" style="3" customWidth="1"/>
    <col min="7" max="7" width="12.57421875" style="3" customWidth="1"/>
    <col min="8" max="8" width="12.8515625" style="3" customWidth="1"/>
    <col min="9" max="10" width="13.28125" style="3" customWidth="1"/>
    <col min="11" max="11" width="12.00390625" style="3" customWidth="1"/>
    <col min="12" max="12" width="13.7109375" style="3" customWidth="1"/>
    <col min="13" max="13" width="13.140625" style="3" customWidth="1"/>
    <col min="14" max="14" width="15.8515625" style="3" bestFit="1" customWidth="1"/>
    <col min="15" max="15" width="1.57421875" style="3" customWidth="1"/>
    <col min="16" max="16" width="17.7109375" style="3" bestFit="1" customWidth="1"/>
    <col min="17" max="17" width="2.28125" style="3" customWidth="1"/>
    <col min="18" max="19" width="17.7109375" style="3" bestFit="1" customWidth="1"/>
    <col min="20" max="16384" width="9.140625" style="3" customWidth="1"/>
  </cols>
  <sheetData>
    <row r="1" spans="1:19" ht="15.75">
      <c r="A1" s="76" t="s">
        <v>90</v>
      </c>
      <c r="D1" s="4"/>
      <c r="E1" s="4"/>
      <c r="F1" s="4"/>
      <c r="G1" s="4"/>
      <c r="H1" s="4"/>
      <c r="I1" s="5"/>
      <c r="J1" s="5"/>
      <c r="K1" s="4"/>
      <c r="L1" s="4"/>
      <c r="M1" s="4"/>
      <c r="N1" s="4"/>
      <c r="O1" s="4"/>
      <c r="P1" s="6"/>
      <c r="R1" s="6"/>
      <c r="S1" s="6"/>
    </row>
    <row r="2" spans="1:19" ht="13.5" thickBot="1">
      <c r="A2" s="2"/>
      <c r="C2" s="4"/>
      <c r="D2" s="4"/>
      <c r="E2" s="4"/>
      <c r="F2" s="4"/>
      <c r="G2" s="4"/>
      <c r="H2" s="4"/>
      <c r="I2" s="5"/>
      <c r="J2" s="5"/>
      <c r="K2" s="4"/>
      <c r="L2" s="4"/>
      <c r="M2" s="4"/>
      <c r="N2" s="4"/>
      <c r="O2" s="4"/>
      <c r="P2" s="6"/>
      <c r="R2" s="6"/>
      <c r="S2" s="6"/>
    </row>
    <row r="3" spans="1:19" s="10" customFormat="1" ht="12.75">
      <c r="A3" s="9"/>
      <c r="C3" s="11" t="s">
        <v>97</v>
      </c>
      <c r="D3" s="11" t="s">
        <v>98</v>
      </c>
      <c r="E3" s="88" t="s">
        <v>2</v>
      </c>
      <c r="F3" s="88"/>
      <c r="G3" s="12"/>
      <c r="H3" s="65"/>
      <c r="I3" s="12"/>
      <c r="J3" s="12"/>
      <c r="K3" s="12"/>
      <c r="L3" s="12"/>
      <c r="M3" s="13"/>
      <c r="N3" s="14" t="s">
        <v>105</v>
      </c>
      <c r="O3" s="7"/>
      <c r="P3" s="14" t="s">
        <v>105</v>
      </c>
      <c r="R3" s="14" t="s">
        <v>106</v>
      </c>
      <c r="S3" s="14"/>
    </row>
    <row r="4" spans="1:19" s="10" customFormat="1" ht="12.75">
      <c r="A4" s="15"/>
      <c r="C4" s="16" t="s">
        <v>2</v>
      </c>
      <c r="D4" s="16" t="s">
        <v>2</v>
      </c>
      <c r="E4" s="89" t="s">
        <v>91</v>
      </c>
      <c r="F4" s="89" t="s">
        <v>7</v>
      </c>
      <c r="G4" s="17" t="s">
        <v>94</v>
      </c>
      <c r="H4" s="66" t="s">
        <v>7</v>
      </c>
      <c r="I4" s="17"/>
      <c r="J4" s="17"/>
      <c r="K4" s="17"/>
      <c r="L4" s="17"/>
      <c r="M4" s="18"/>
      <c r="N4" s="19" t="s">
        <v>4</v>
      </c>
      <c r="O4" s="7"/>
      <c r="P4" s="19" t="s">
        <v>4</v>
      </c>
      <c r="R4" s="19" t="s">
        <v>4</v>
      </c>
      <c r="S4" s="19"/>
    </row>
    <row r="5" spans="1:19" s="10" customFormat="1" ht="13.5" thickBot="1">
      <c r="A5" s="20" t="s">
        <v>5</v>
      </c>
      <c r="C5" s="21" t="s">
        <v>84</v>
      </c>
      <c r="D5" s="21" t="s">
        <v>84</v>
      </c>
      <c r="E5" s="90" t="s">
        <v>92</v>
      </c>
      <c r="F5" s="90" t="s">
        <v>93</v>
      </c>
      <c r="G5" s="22" t="s">
        <v>6</v>
      </c>
      <c r="H5" s="67" t="s">
        <v>87</v>
      </c>
      <c r="I5" s="22" t="s">
        <v>8</v>
      </c>
      <c r="J5" s="22" t="s">
        <v>119</v>
      </c>
      <c r="K5" s="22" t="s">
        <v>9</v>
      </c>
      <c r="L5" s="22" t="s">
        <v>10</v>
      </c>
      <c r="M5" s="23" t="s">
        <v>11</v>
      </c>
      <c r="N5" s="24" t="s">
        <v>12</v>
      </c>
      <c r="O5" s="7"/>
      <c r="P5" s="24" t="s">
        <v>13</v>
      </c>
      <c r="R5" s="24" t="s">
        <v>13</v>
      </c>
      <c r="S5" s="24" t="s">
        <v>107</v>
      </c>
    </row>
    <row r="6" spans="1:19" s="78" customFormat="1" ht="13.5" thickBot="1">
      <c r="A6" s="77" t="s">
        <v>88</v>
      </c>
      <c r="C6" s="79">
        <v>-1</v>
      </c>
      <c r="D6" s="79">
        <f>C6-1</f>
        <v>-2</v>
      </c>
      <c r="E6" s="79">
        <f aca="true" t="shared" si="0" ref="E6:J6">D6-1</f>
        <v>-3</v>
      </c>
      <c r="F6" s="79">
        <f t="shared" si="0"/>
        <v>-4</v>
      </c>
      <c r="G6" s="79">
        <f t="shared" si="0"/>
        <v>-5</v>
      </c>
      <c r="H6" s="79">
        <f t="shared" si="0"/>
        <v>-6</v>
      </c>
      <c r="I6" s="79">
        <f t="shared" si="0"/>
        <v>-7</v>
      </c>
      <c r="J6" s="79">
        <f t="shared" si="0"/>
        <v>-8</v>
      </c>
      <c r="K6" s="79">
        <f>J6-1</f>
        <v>-9</v>
      </c>
      <c r="L6" s="79">
        <f>K6-1</f>
        <v>-10</v>
      </c>
      <c r="M6" s="79">
        <f>L6-1</f>
        <v>-11</v>
      </c>
      <c r="N6" s="79"/>
      <c r="O6" s="80"/>
      <c r="P6" s="79"/>
      <c r="R6" s="79"/>
      <c r="S6" s="79"/>
    </row>
    <row r="7" spans="1:19" ht="12.75">
      <c r="A7" s="1" t="s">
        <v>14</v>
      </c>
      <c r="B7" s="4"/>
      <c r="C7" s="70">
        <f>'[23]CalWRKs Fed Elig Growth Calc'!H8</f>
        <v>147469</v>
      </c>
      <c r="D7" s="70">
        <f>'[24]CalWRKS Non-Fed Growth Calc'!H8</f>
        <v>-24744</v>
      </c>
      <c r="E7" s="70">
        <f>'[25]CalWRKS ADMIN GROWTH CALC'!J8</f>
        <v>-339361</v>
      </c>
      <c r="F7" s="70">
        <f>'[26]FC ADMIN GROWTH CALC'!I8</f>
        <v>-45005</v>
      </c>
      <c r="G7" s="70">
        <f>'[27]FS ADMIN GROWTH CALC'!I8</f>
        <v>-196397</v>
      </c>
      <c r="H7" s="70">
        <f>'[28]FC ASSISTANCE GROWTH CALC'!I8</f>
        <v>-1054272</v>
      </c>
      <c r="I7" s="70">
        <f>'[29]CWS GROWTH CALCULATION'!I8</f>
        <v>2174830</v>
      </c>
      <c r="J7" s="70">
        <f>'[30]FPP Growth Calculation'!G8</f>
        <v>-32317</v>
      </c>
      <c r="K7" s="70">
        <f>'[31]Adoptions Growth Calc'!I8</f>
        <v>-51499</v>
      </c>
      <c r="L7" s="70">
        <f>'[32]PCSP GROWTH CALC'!I8</f>
        <v>4952985</v>
      </c>
      <c r="M7" s="28">
        <f>'[33]IHSS GROWTH CALC'!I8</f>
        <v>949552</v>
      </c>
      <c r="N7" s="73">
        <f aca="true" t="shared" si="1" ref="N7:N64">SUM(C7:M7)</f>
        <v>6481241</v>
      </c>
      <c r="O7" s="29"/>
      <c r="P7" s="28">
        <f aca="true" t="shared" si="2" ref="P7:P64">IF(N7&lt;0,0,N7)</f>
        <v>6481241</v>
      </c>
      <c r="R7" s="70">
        <f>'FY 06-07'!L7</f>
        <v>0</v>
      </c>
      <c r="S7" s="73">
        <f>P7-R7</f>
        <v>6481241</v>
      </c>
    </row>
    <row r="8" spans="1:19" ht="12.75">
      <c r="A8" s="30" t="s">
        <v>15</v>
      </c>
      <c r="C8" s="71">
        <f>'[23]CalWRKs Fed Elig Growth Calc'!H9</f>
        <v>-321</v>
      </c>
      <c r="D8" s="71">
        <f>'[24]CalWRKS Non-Fed Growth Calc'!H9</f>
        <v>114</v>
      </c>
      <c r="E8" s="71">
        <f>'[25]CalWRKS ADMIN GROWTH CALC'!J9</f>
        <v>-76</v>
      </c>
      <c r="F8" s="71">
        <f>'[26]FC ADMIN GROWTH CALC'!I9</f>
        <v>1525</v>
      </c>
      <c r="G8" s="71">
        <f>'[27]FS ADMIN GROWTH CALC'!I9</f>
        <v>-4124</v>
      </c>
      <c r="H8" s="71">
        <f>'[28]FC ASSISTANCE GROWTH CALC'!I9</f>
        <v>-6071</v>
      </c>
      <c r="I8" s="71">
        <f>'[29]CWS GROWTH CALCULATION'!I9</f>
        <v>12348</v>
      </c>
      <c r="J8" s="71">
        <f>'[30]FPP Growth Calculation'!G9</f>
        <v>0</v>
      </c>
      <c r="K8" s="71">
        <f>'[31]Adoptions Growth Calc'!I9</f>
        <v>990</v>
      </c>
      <c r="L8" s="71">
        <f>'[32]PCSP GROWTH CALC'!I9</f>
        <v>-1542</v>
      </c>
      <c r="M8" s="34">
        <f>'[33]IHSS GROWTH CALC'!I9</f>
        <v>-5032</v>
      </c>
      <c r="N8" s="74">
        <f t="shared" si="1"/>
        <v>-2189</v>
      </c>
      <c r="O8" s="29"/>
      <c r="P8" s="34">
        <f t="shared" si="2"/>
        <v>0</v>
      </c>
      <c r="R8" s="71">
        <f>'FY 06-07'!L8</f>
        <v>0</v>
      </c>
      <c r="S8" s="74">
        <f aca="true" t="shared" si="3" ref="S8:S64">P8-R8</f>
        <v>0</v>
      </c>
    </row>
    <row r="9" spans="1:19" ht="12.75">
      <c r="A9" s="30" t="s">
        <v>16</v>
      </c>
      <c r="C9" s="71">
        <f>'[23]CalWRKs Fed Elig Growth Calc'!H10</f>
        <v>2522</v>
      </c>
      <c r="D9" s="71">
        <f>'[24]CalWRKS Non-Fed Growth Calc'!H10</f>
        <v>-361</v>
      </c>
      <c r="E9" s="71">
        <f>'[25]CalWRKS ADMIN GROWTH CALC'!J10</f>
        <v>-122</v>
      </c>
      <c r="F9" s="71">
        <f>'[26]FC ADMIN GROWTH CALC'!I10</f>
        <v>855</v>
      </c>
      <c r="G9" s="71">
        <f>'[27]FS ADMIN GROWTH CALC'!I10</f>
        <v>-3047</v>
      </c>
      <c r="H9" s="71">
        <f>'[28]FC ASSISTANCE GROWTH CALC'!I10</f>
        <v>-181308</v>
      </c>
      <c r="I9" s="71">
        <f>'[29]CWS GROWTH CALCULATION'!I10</f>
        <v>-6394</v>
      </c>
      <c r="J9" s="71">
        <f>'[30]FPP Growth Calculation'!G10</f>
        <v>0</v>
      </c>
      <c r="K9" s="71">
        <f>'[31]Adoptions Growth Calc'!I10</f>
        <v>5354</v>
      </c>
      <c r="L9" s="71">
        <f>'[32]PCSP GROWTH CALC'!I10</f>
        <v>2465</v>
      </c>
      <c r="M9" s="34">
        <f>'[33]IHSS GROWTH CALC'!I10</f>
        <v>-2622</v>
      </c>
      <c r="N9" s="74">
        <f t="shared" si="1"/>
        <v>-182658</v>
      </c>
      <c r="O9" s="29"/>
      <c r="P9" s="34">
        <f t="shared" si="2"/>
        <v>0</v>
      </c>
      <c r="R9" s="71">
        <f>'FY 06-07'!L9</f>
        <v>89943</v>
      </c>
      <c r="S9" s="74">
        <f t="shared" si="3"/>
        <v>-89943</v>
      </c>
    </row>
    <row r="10" spans="1:19" ht="12.75">
      <c r="A10" s="30" t="s">
        <v>17</v>
      </c>
      <c r="C10" s="71">
        <f>'[23]CalWRKs Fed Elig Growth Calc'!H11</f>
        <v>35466</v>
      </c>
      <c r="D10" s="71">
        <f>'[24]CalWRKS Non-Fed Growth Calc'!H11</f>
        <v>-3887</v>
      </c>
      <c r="E10" s="71">
        <f>'[25]CalWRKS ADMIN GROWTH CALC'!J11</f>
        <v>-137665</v>
      </c>
      <c r="F10" s="71">
        <f>'[26]FC ADMIN GROWTH CALC'!I11</f>
        <v>999</v>
      </c>
      <c r="G10" s="71">
        <f>'[27]FS ADMIN GROWTH CALC'!I11</f>
        <v>-24985</v>
      </c>
      <c r="H10" s="71">
        <f>'[28]FC ASSISTANCE GROWTH CALC'!I11</f>
        <v>278447</v>
      </c>
      <c r="I10" s="71">
        <f>'[29]CWS GROWTH CALCULATION'!I11</f>
        <v>100631</v>
      </c>
      <c r="J10" s="71">
        <f>'[30]FPP Growth Calculation'!G11</f>
        <v>-2</v>
      </c>
      <c r="K10" s="71">
        <f>'[31]Adoptions Growth Calc'!I11</f>
        <v>109405</v>
      </c>
      <c r="L10" s="71">
        <f>'[32]PCSP GROWTH CALC'!I11</f>
        <v>591993</v>
      </c>
      <c r="M10" s="34">
        <f>'[33]IHSS GROWTH CALC'!I11</f>
        <v>-52996</v>
      </c>
      <c r="N10" s="74">
        <f t="shared" si="1"/>
        <v>897406</v>
      </c>
      <c r="O10" s="29"/>
      <c r="P10" s="34">
        <f t="shared" si="2"/>
        <v>897406</v>
      </c>
      <c r="R10" s="71">
        <f>'FY 06-07'!L10</f>
        <v>230134</v>
      </c>
      <c r="S10" s="74">
        <f t="shared" si="3"/>
        <v>667272</v>
      </c>
    </row>
    <row r="11" spans="1:19" ht="12.75">
      <c r="A11" s="30" t="s">
        <v>18</v>
      </c>
      <c r="C11" s="71">
        <f>'[23]CalWRKs Fed Elig Growth Calc'!H12</f>
        <v>1475</v>
      </c>
      <c r="D11" s="71">
        <f>'[24]CalWRKS Non-Fed Growth Calc'!H12</f>
        <v>-569</v>
      </c>
      <c r="E11" s="71">
        <f>'[25]CalWRKS ADMIN GROWTH CALC'!J12</f>
        <v>2538</v>
      </c>
      <c r="F11" s="71">
        <f>'[26]FC ADMIN GROWTH CALC'!I12</f>
        <v>-770</v>
      </c>
      <c r="G11" s="71">
        <f>'[27]FS ADMIN GROWTH CALC'!I12</f>
        <v>-7565</v>
      </c>
      <c r="H11" s="71">
        <f>'[28]FC ASSISTANCE GROWTH CALC'!I12</f>
        <v>-308493</v>
      </c>
      <c r="I11" s="71">
        <f>'[29]CWS GROWTH CALCULATION'!I12</f>
        <v>55959</v>
      </c>
      <c r="J11" s="71">
        <f>'[30]FPP Growth Calculation'!G12</f>
        <v>0</v>
      </c>
      <c r="K11" s="71">
        <f>'[31]Adoptions Growth Calc'!I12</f>
        <v>10835</v>
      </c>
      <c r="L11" s="71">
        <f>'[32]PCSP GROWTH CALC'!I12</f>
        <v>55624</v>
      </c>
      <c r="M11" s="34">
        <f>'[33]IHSS GROWTH CALC'!I12</f>
        <v>-8974</v>
      </c>
      <c r="N11" s="74">
        <f t="shared" si="1"/>
        <v>-199940</v>
      </c>
      <c r="O11" s="29"/>
      <c r="P11" s="34">
        <f t="shared" si="2"/>
        <v>0</v>
      </c>
      <c r="R11" s="71">
        <f>'FY 06-07'!L11</f>
        <v>0</v>
      </c>
      <c r="S11" s="74">
        <f t="shared" si="3"/>
        <v>0</v>
      </c>
    </row>
    <row r="12" spans="1:19" ht="12.75">
      <c r="A12" s="30" t="s">
        <v>19</v>
      </c>
      <c r="C12" s="71">
        <f>'[23]CalWRKs Fed Elig Growth Calc'!H13</f>
        <v>3374</v>
      </c>
      <c r="D12" s="71">
        <f>'[24]CalWRKS Non-Fed Growth Calc'!H13</f>
        <v>-270</v>
      </c>
      <c r="E12" s="71">
        <f>'[25]CalWRKS ADMIN GROWTH CALC'!J13</f>
        <v>-53</v>
      </c>
      <c r="F12" s="71">
        <f>'[26]FC ADMIN GROWTH CALC'!I13</f>
        <v>-517</v>
      </c>
      <c r="G12" s="71">
        <f>'[27]FS ADMIN GROWTH CALC'!I13</f>
        <v>2059</v>
      </c>
      <c r="H12" s="71">
        <f>'[28]FC ASSISTANCE GROWTH CALC'!I13</f>
        <v>47145</v>
      </c>
      <c r="I12" s="71">
        <f>'[29]CWS GROWTH CALCULATION'!I13</f>
        <v>32859</v>
      </c>
      <c r="J12" s="71">
        <f>'[30]FPP Growth Calculation'!G13</f>
        <v>0</v>
      </c>
      <c r="K12" s="71">
        <f>'[31]Adoptions Growth Calc'!I13</f>
        <v>9871</v>
      </c>
      <c r="L12" s="71">
        <f>'[32]PCSP GROWTH CALC'!I13</f>
        <v>-7615</v>
      </c>
      <c r="M12" s="34">
        <f>'[33]IHSS GROWTH CALC'!I13</f>
        <v>-2055</v>
      </c>
      <c r="N12" s="74">
        <f t="shared" si="1"/>
        <v>84798</v>
      </c>
      <c r="O12" s="29"/>
      <c r="P12" s="34">
        <f t="shared" si="2"/>
        <v>84798</v>
      </c>
      <c r="R12" s="71">
        <f>'FY 06-07'!L12</f>
        <v>199467</v>
      </c>
      <c r="S12" s="74">
        <f t="shared" si="3"/>
        <v>-114669</v>
      </c>
    </row>
    <row r="13" spans="1:19" ht="12.75">
      <c r="A13" s="30" t="s">
        <v>20</v>
      </c>
      <c r="C13" s="71">
        <f>'[23]CalWRKs Fed Elig Growth Calc'!H14</f>
        <v>69920</v>
      </c>
      <c r="D13" s="71">
        <f>'[24]CalWRKS Non-Fed Growth Calc'!H14</f>
        <v>-14947</v>
      </c>
      <c r="E13" s="71">
        <f>'[25]CalWRKS ADMIN GROWTH CALC'!J14</f>
        <v>-388658</v>
      </c>
      <c r="F13" s="71">
        <f>'[26]FC ADMIN GROWTH CALC'!I14</f>
        <v>-64901</v>
      </c>
      <c r="G13" s="71">
        <f>'[27]FS ADMIN GROWTH CALC'!I14</f>
        <v>-654983</v>
      </c>
      <c r="H13" s="71">
        <f>'[28]FC ASSISTANCE GROWTH CALC'!I14</f>
        <v>197524</v>
      </c>
      <c r="I13" s="71">
        <f>'[29]CWS GROWTH CALCULATION'!I14</f>
        <v>78987</v>
      </c>
      <c r="J13" s="71">
        <f>'[30]FPP Growth Calculation'!G14</f>
        <v>-45625</v>
      </c>
      <c r="K13" s="71">
        <f>'[31]Adoptions Growth Calc'!I14</f>
        <v>128274</v>
      </c>
      <c r="L13" s="71">
        <f>'[32]PCSP GROWTH CALC'!I14</f>
        <v>1566559</v>
      </c>
      <c r="M13" s="34">
        <f>'[33]IHSS GROWTH CALC'!I14</f>
        <v>-67160</v>
      </c>
      <c r="N13" s="74">
        <f t="shared" si="1"/>
        <v>804990</v>
      </c>
      <c r="O13" s="29"/>
      <c r="P13" s="34">
        <f t="shared" si="2"/>
        <v>804990</v>
      </c>
      <c r="R13" s="71">
        <f>'FY 06-07'!L13</f>
        <v>3055043</v>
      </c>
      <c r="S13" s="74">
        <f t="shared" si="3"/>
        <v>-2250053</v>
      </c>
    </row>
    <row r="14" spans="1:19" ht="12.75">
      <c r="A14" s="30" t="s">
        <v>21</v>
      </c>
      <c r="C14" s="71">
        <f>'[23]CalWRKs Fed Elig Growth Calc'!H15</f>
        <v>11353</v>
      </c>
      <c r="D14" s="71">
        <f>'[24]CalWRKS Non-Fed Growth Calc'!H15</f>
        <v>-1372</v>
      </c>
      <c r="E14" s="71">
        <f>'[25]CalWRKS ADMIN GROWTH CALC'!J15</f>
        <v>-18575</v>
      </c>
      <c r="F14" s="71">
        <f>'[26]FC ADMIN GROWTH CALC'!I15</f>
        <v>-1704</v>
      </c>
      <c r="G14" s="71">
        <f>'[27]FS ADMIN GROWTH CALC'!I15</f>
        <v>-8143</v>
      </c>
      <c r="H14" s="71">
        <f>'[28]FC ASSISTANCE GROWTH CALC'!I15</f>
        <v>-98862</v>
      </c>
      <c r="I14" s="71">
        <f>'[29]CWS GROWTH CALCULATION'!I15</f>
        <v>79644</v>
      </c>
      <c r="J14" s="71">
        <f>'[30]FPP Growth Calculation'!G15</f>
        <v>0</v>
      </c>
      <c r="K14" s="71">
        <f>'[31]Adoptions Growth Calc'!I15</f>
        <v>33211</v>
      </c>
      <c r="L14" s="71">
        <f>'[32]PCSP GROWTH CALC'!I15</f>
        <v>122628</v>
      </c>
      <c r="M14" s="34">
        <f>'[33]IHSS GROWTH CALC'!I15</f>
        <v>-6170</v>
      </c>
      <c r="N14" s="74">
        <f t="shared" si="1"/>
        <v>112010</v>
      </c>
      <c r="O14" s="29"/>
      <c r="P14" s="34">
        <f t="shared" si="2"/>
        <v>112010</v>
      </c>
      <c r="R14" s="71">
        <f>'FY 06-07'!L14</f>
        <v>143609</v>
      </c>
      <c r="S14" s="74">
        <f t="shared" si="3"/>
        <v>-31599</v>
      </c>
    </row>
    <row r="15" spans="1:19" ht="12.75">
      <c r="A15" s="30" t="s">
        <v>22</v>
      </c>
      <c r="C15" s="71">
        <f>'[23]CalWRKs Fed Elig Growth Calc'!H16</f>
        <v>33564</v>
      </c>
      <c r="D15" s="71">
        <f>'[24]CalWRKS Non-Fed Growth Calc'!H16</f>
        <v>-1486</v>
      </c>
      <c r="E15" s="71">
        <f>'[25]CalWRKS ADMIN GROWTH CALC'!J16</f>
        <v>19798</v>
      </c>
      <c r="F15" s="71">
        <f>'[26]FC ADMIN GROWTH CALC'!I16</f>
        <v>2109</v>
      </c>
      <c r="G15" s="71">
        <f>'[27]FS ADMIN GROWTH CALC'!I16</f>
        <v>24493</v>
      </c>
      <c r="H15" s="71">
        <f>'[28]FC ASSISTANCE GROWTH CALC'!I16</f>
        <v>-34769</v>
      </c>
      <c r="I15" s="71">
        <f>'[29]CWS GROWTH CALCULATION'!I16</f>
        <v>240137</v>
      </c>
      <c r="J15" s="71">
        <f>'[30]FPP Growth Calculation'!G16</f>
        <v>0</v>
      </c>
      <c r="K15" s="71">
        <f>'[31]Adoptions Growth Calc'!I16</f>
        <v>10122</v>
      </c>
      <c r="L15" s="71">
        <f>'[32]PCSP GROWTH CALC'!I16</f>
        <v>140169</v>
      </c>
      <c r="M15" s="34">
        <f>'[33]IHSS GROWTH CALC'!I16</f>
        <v>5756</v>
      </c>
      <c r="N15" s="74">
        <f t="shared" si="1"/>
        <v>439893</v>
      </c>
      <c r="O15" s="29"/>
      <c r="P15" s="34">
        <f t="shared" si="2"/>
        <v>439893</v>
      </c>
      <c r="R15" s="71">
        <f>'FY 06-07'!L15</f>
        <v>422183</v>
      </c>
      <c r="S15" s="74">
        <f t="shared" si="3"/>
        <v>17710</v>
      </c>
    </row>
    <row r="16" spans="1:19" ht="12.75">
      <c r="A16" s="30" t="s">
        <v>23</v>
      </c>
      <c r="C16" s="71">
        <f>'[23]CalWRKs Fed Elig Growth Calc'!H17</f>
        <v>-107264</v>
      </c>
      <c r="D16" s="71">
        <f>'[24]CalWRKS Non-Fed Growth Calc'!H17</f>
        <v>-25542</v>
      </c>
      <c r="E16" s="71">
        <f>'[25]CalWRKS ADMIN GROWTH CALC'!J17</f>
        <v>-347617</v>
      </c>
      <c r="F16" s="71">
        <f>'[26]FC ADMIN GROWTH CALC'!I17</f>
        <v>-32954</v>
      </c>
      <c r="G16" s="71">
        <f>'[27]FS ADMIN GROWTH CALC'!I17</f>
        <v>-321322</v>
      </c>
      <c r="H16" s="71">
        <f>'[28]FC ASSISTANCE GROWTH CALC'!I17</f>
        <v>-1821154</v>
      </c>
      <c r="I16" s="71">
        <f>'[29]CWS GROWTH CALCULATION'!I17</f>
        <v>880072</v>
      </c>
      <c r="J16" s="71">
        <f>'[30]FPP Growth Calculation'!G17</f>
        <v>0</v>
      </c>
      <c r="K16" s="71">
        <f>'[31]Adoptions Growth Calc'!I17</f>
        <v>222956</v>
      </c>
      <c r="L16" s="71">
        <f>'[32]PCSP GROWTH CALC'!I17</f>
        <v>1319833</v>
      </c>
      <c r="M16" s="34">
        <f>'[33]IHSS GROWTH CALC'!I17</f>
        <v>63075</v>
      </c>
      <c r="N16" s="74">
        <f t="shared" si="1"/>
        <v>-169917</v>
      </c>
      <c r="O16" s="29"/>
      <c r="P16" s="34">
        <f t="shared" si="2"/>
        <v>0</v>
      </c>
      <c r="R16" s="71">
        <f>'FY 06-07'!L16</f>
        <v>0</v>
      </c>
      <c r="S16" s="74">
        <f t="shared" si="3"/>
        <v>0</v>
      </c>
    </row>
    <row r="17" spans="1:19" ht="12.75">
      <c r="A17" s="30" t="s">
        <v>24</v>
      </c>
      <c r="C17" s="71">
        <f>'[23]CalWRKs Fed Elig Growth Calc'!H18</f>
        <v>4463</v>
      </c>
      <c r="D17" s="71">
        <f>'[24]CalWRKS Non-Fed Growth Calc'!H18</f>
        <v>-361</v>
      </c>
      <c r="E17" s="71">
        <f>'[25]CalWRKS ADMIN GROWTH CALC'!J18</f>
        <v>-26952</v>
      </c>
      <c r="F17" s="71">
        <f>'[26]FC ADMIN GROWTH CALC'!I18</f>
        <v>-105</v>
      </c>
      <c r="G17" s="71">
        <f>'[27]FS ADMIN GROWTH CALC'!I18</f>
        <v>-9799</v>
      </c>
      <c r="H17" s="71">
        <f>'[28]FC ASSISTANCE GROWTH CALC'!I18</f>
        <v>99674</v>
      </c>
      <c r="I17" s="71">
        <f>'[29]CWS GROWTH CALCULATION'!I18</f>
        <v>104013</v>
      </c>
      <c r="J17" s="71">
        <f>'[30]FPP Growth Calculation'!G18</f>
        <v>0</v>
      </c>
      <c r="K17" s="71">
        <f>'[31]Adoptions Growth Calc'!I18</f>
        <v>7214</v>
      </c>
      <c r="L17" s="71">
        <f>'[32]PCSP GROWTH CALC'!I18</f>
        <v>53069</v>
      </c>
      <c r="M17" s="34">
        <f>'[33]IHSS GROWTH CALC'!I18</f>
        <v>-4673</v>
      </c>
      <c r="N17" s="74">
        <f t="shared" si="1"/>
        <v>226543</v>
      </c>
      <c r="O17" s="29"/>
      <c r="P17" s="34">
        <f t="shared" si="2"/>
        <v>226543</v>
      </c>
      <c r="R17" s="71">
        <f>'FY 06-07'!L17</f>
        <v>48939</v>
      </c>
      <c r="S17" s="74">
        <f t="shared" si="3"/>
        <v>177604</v>
      </c>
    </row>
    <row r="18" spans="1:19" ht="12.75">
      <c r="A18" s="30" t="s">
        <v>25</v>
      </c>
      <c r="C18" s="71">
        <f>'[23]CalWRKs Fed Elig Growth Calc'!H19</f>
        <v>9782</v>
      </c>
      <c r="D18" s="71">
        <f>'[24]CalWRKS Non-Fed Growth Calc'!H19</f>
        <v>-1689</v>
      </c>
      <c r="E18" s="71">
        <f>'[25]CalWRKS ADMIN GROWTH CALC'!J19</f>
        <v>-12549</v>
      </c>
      <c r="F18" s="71">
        <f>'[26]FC ADMIN GROWTH CALC'!I19</f>
        <v>-5449</v>
      </c>
      <c r="G18" s="71">
        <f>'[27]FS ADMIN GROWTH CALC'!I19</f>
        <v>-9533</v>
      </c>
      <c r="H18" s="71">
        <f>'[28]FC ASSISTANCE GROWTH CALC'!I19</f>
        <v>163919</v>
      </c>
      <c r="I18" s="71">
        <f>'[29]CWS GROWTH CALCULATION'!I19</f>
        <v>315979</v>
      </c>
      <c r="J18" s="71">
        <f>'[30]FPP Growth Calculation'!G19</f>
        <v>7926</v>
      </c>
      <c r="K18" s="71">
        <f>'[31]Adoptions Growth Calc'!I19</f>
        <v>23144</v>
      </c>
      <c r="L18" s="71">
        <f>'[32]PCSP GROWTH CALC'!I19</f>
        <v>49511</v>
      </c>
      <c r="M18" s="34">
        <f>'[33]IHSS GROWTH CALC'!I19</f>
        <v>-24580</v>
      </c>
      <c r="N18" s="74">
        <f t="shared" si="1"/>
        <v>516461</v>
      </c>
      <c r="O18" s="29"/>
      <c r="P18" s="34">
        <f t="shared" si="2"/>
        <v>516461</v>
      </c>
      <c r="R18" s="71">
        <f>'FY 06-07'!L18</f>
        <v>686553</v>
      </c>
      <c r="S18" s="74">
        <f t="shared" si="3"/>
        <v>-170092</v>
      </c>
    </row>
    <row r="19" spans="1:19" ht="12.75">
      <c r="A19" s="30" t="s">
        <v>26</v>
      </c>
      <c r="C19" s="71">
        <f>'[23]CalWRKs Fed Elig Growth Calc'!H20</f>
        <v>-6588</v>
      </c>
      <c r="D19" s="71">
        <f>'[24]CalWRKS Non-Fed Growth Calc'!H20</f>
        <v>-3172</v>
      </c>
      <c r="E19" s="71">
        <f>'[25]CalWRKS ADMIN GROWTH CALC'!J20</f>
        <v>-39170</v>
      </c>
      <c r="F19" s="71">
        <f>'[26]FC ADMIN GROWTH CALC'!I20</f>
        <v>-5754</v>
      </c>
      <c r="G19" s="71">
        <f>'[27]FS ADMIN GROWTH CALC'!I20</f>
        <v>-95487</v>
      </c>
      <c r="H19" s="71">
        <f>'[28]FC ASSISTANCE GROWTH CALC'!I20</f>
        <v>215419</v>
      </c>
      <c r="I19" s="71">
        <f>'[29]CWS GROWTH CALCULATION'!I20</f>
        <v>-14133</v>
      </c>
      <c r="J19" s="71">
        <f>'[30]FPP Growth Calculation'!G20</f>
        <v>0</v>
      </c>
      <c r="K19" s="71">
        <f>'[31]Adoptions Growth Calc'!I20</f>
        <v>16562</v>
      </c>
      <c r="L19" s="71">
        <f>'[32]PCSP GROWTH CALC'!I20</f>
        <v>-69940</v>
      </c>
      <c r="M19" s="34">
        <f>'[33]IHSS GROWTH CALC'!I20</f>
        <v>-2640</v>
      </c>
      <c r="N19" s="74">
        <f t="shared" si="1"/>
        <v>-4903</v>
      </c>
      <c r="O19" s="29"/>
      <c r="P19" s="34">
        <f t="shared" si="2"/>
        <v>0</v>
      </c>
      <c r="R19" s="71">
        <f>'FY 06-07'!L19</f>
        <v>193434</v>
      </c>
      <c r="S19" s="74">
        <f t="shared" si="3"/>
        <v>-193434</v>
      </c>
    </row>
    <row r="20" spans="1:19" ht="12.75">
      <c r="A20" s="30" t="s">
        <v>27</v>
      </c>
      <c r="C20" s="71">
        <f>'[23]CalWRKs Fed Elig Growth Calc'!H21</f>
        <v>2497</v>
      </c>
      <c r="D20" s="71">
        <f>'[24]CalWRKS Non-Fed Growth Calc'!H21</f>
        <v>-130</v>
      </c>
      <c r="E20" s="71">
        <f>'[25]CalWRKS ADMIN GROWTH CALC'!J21</f>
        <v>-16618</v>
      </c>
      <c r="F20" s="71">
        <f>'[26]FC ADMIN GROWTH CALC'!I21</f>
        <v>-121</v>
      </c>
      <c r="G20" s="71">
        <f>'[27]FS ADMIN GROWTH CALC'!I21</f>
        <v>-5954</v>
      </c>
      <c r="H20" s="71">
        <f>'[28]FC ASSISTANCE GROWTH CALC'!I21</f>
        <v>-33515</v>
      </c>
      <c r="I20" s="71">
        <f>'[29]CWS GROWTH CALCULATION'!I21</f>
        <v>11842</v>
      </c>
      <c r="J20" s="71">
        <f>'[30]FPP Growth Calculation'!G21</f>
        <v>0</v>
      </c>
      <c r="K20" s="71">
        <f>'[31]Adoptions Growth Calc'!I21</f>
        <v>355</v>
      </c>
      <c r="L20" s="71">
        <f>'[32]PCSP GROWTH CALC'!I21</f>
        <v>31534</v>
      </c>
      <c r="M20" s="34">
        <f>'[33]IHSS GROWTH CALC'!I21</f>
        <v>9341</v>
      </c>
      <c r="N20" s="74">
        <f t="shared" si="1"/>
        <v>-769</v>
      </c>
      <c r="O20" s="29"/>
      <c r="P20" s="34">
        <f t="shared" si="2"/>
        <v>0</v>
      </c>
      <c r="R20" s="71">
        <f>'FY 06-07'!L20</f>
        <v>0</v>
      </c>
      <c r="S20" s="74">
        <f t="shared" si="3"/>
        <v>0</v>
      </c>
    </row>
    <row r="21" spans="1:19" ht="12.75">
      <c r="A21" s="30" t="s">
        <v>28</v>
      </c>
      <c r="C21" s="71">
        <f>'[23]CalWRKs Fed Elig Growth Calc'!H22</f>
        <v>74571</v>
      </c>
      <c r="D21" s="71">
        <f>'[24]CalWRKS Non-Fed Growth Calc'!H22</f>
        <v>-23943</v>
      </c>
      <c r="E21" s="71">
        <f>'[25]CalWRKS ADMIN GROWTH CALC'!J22</f>
        <v>-161683</v>
      </c>
      <c r="F21" s="71">
        <f>'[26]FC ADMIN GROWTH CALC'!I22</f>
        <v>-12476</v>
      </c>
      <c r="G21" s="71">
        <f>'[27]FS ADMIN GROWTH CALC'!I22</f>
        <v>-411564</v>
      </c>
      <c r="H21" s="71">
        <f>'[28]FC ASSISTANCE GROWTH CALC'!I22</f>
        <v>-176315</v>
      </c>
      <c r="I21" s="71">
        <f>'[29]CWS GROWTH CALCULATION'!I22</f>
        <v>1215233</v>
      </c>
      <c r="J21" s="71">
        <f>'[30]FPP Growth Calculation'!G22</f>
        <v>0</v>
      </c>
      <c r="K21" s="71">
        <f>'[31]Adoptions Growth Calc'!I22</f>
        <v>296198</v>
      </c>
      <c r="L21" s="71">
        <f>'[32]PCSP GROWTH CALC'!I22</f>
        <v>-180391</v>
      </c>
      <c r="M21" s="34">
        <f>'[33]IHSS GROWTH CALC'!I22</f>
        <v>-48148</v>
      </c>
      <c r="N21" s="74">
        <f t="shared" si="1"/>
        <v>571482</v>
      </c>
      <c r="O21" s="29"/>
      <c r="P21" s="34">
        <f t="shared" si="2"/>
        <v>571482</v>
      </c>
      <c r="R21" s="71">
        <f>'FY 06-07'!L21</f>
        <v>1441315</v>
      </c>
      <c r="S21" s="74">
        <f t="shared" si="3"/>
        <v>-869833</v>
      </c>
    </row>
    <row r="22" spans="1:19" ht="12.75">
      <c r="A22" s="30" t="s">
        <v>29</v>
      </c>
      <c r="C22" s="71">
        <f>'[23]CalWRKs Fed Elig Growth Calc'!H23</f>
        <v>46183</v>
      </c>
      <c r="D22" s="71">
        <f>'[24]CalWRKS Non-Fed Growth Calc'!H23</f>
        <v>-2679</v>
      </c>
      <c r="E22" s="71">
        <f>'[25]CalWRKS ADMIN GROWTH CALC'!J23</f>
        <v>3058</v>
      </c>
      <c r="F22" s="71">
        <f>'[26]FC ADMIN GROWTH CALC'!I23</f>
        <v>871</v>
      </c>
      <c r="G22" s="71">
        <f>'[27]FS ADMIN GROWTH CALC'!I23</f>
        <v>-40266</v>
      </c>
      <c r="H22" s="71">
        <f>'[28]FC ASSISTANCE GROWTH CALC'!I23</f>
        <v>72493</v>
      </c>
      <c r="I22" s="71">
        <f>'[29]CWS GROWTH CALCULATION'!I23</f>
        <v>150204</v>
      </c>
      <c r="J22" s="71">
        <f>'[30]FPP Growth Calculation'!G23</f>
        <v>0</v>
      </c>
      <c r="K22" s="71">
        <f>'[31]Adoptions Growth Calc'!I23</f>
        <v>22397</v>
      </c>
      <c r="L22" s="71">
        <f>'[32]PCSP GROWTH CALC'!I23</f>
        <v>206351</v>
      </c>
      <c r="M22" s="34">
        <f>'[33]IHSS GROWTH CALC'!I23</f>
        <v>-817</v>
      </c>
      <c r="N22" s="74">
        <f t="shared" si="1"/>
        <v>457795</v>
      </c>
      <c r="O22" s="29"/>
      <c r="P22" s="34">
        <f t="shared" si="2"/>
        <v>457795</v>
      </c>
      <c r="R22" s="71">
        <f>'FY 06-07'!L22</f>
        <v>686085</v>
      </c>
      <c r="S22" s="74">
        <f t="shared" si="3"/>
        <v>-228290</v>
      </c>
    </row>
    <row r="23" spans="1:19" ht="12.75">
      <c r="A23" s="30" t="s">
        <v>30</v>
      </c>
      <c r="C23" s="71">
        <f>'[23]CalWRKs Fed Elig Growth Calc'!H24</f>
        <v>13276</v>
      </c>
      <c r="D23" s="71">
        <f>'[24]CalWRKS Non-Fed Growth Calc'!H24</f>
        <v>14463</v>
      </c>
      <c r="E23" s="71">
        <f>'[25]CalWRKS ADMIN GROWTH CALC'!J24</f>
        <v>-18477</v>
      </c>
      <c r="F23" s="71">
        <f>'[26]FC ADMIN GROWTH CALC'!I24</f>
        <v>-4898</v>
      </c>
      <c r="G23" s="71">
        <f>'[27]FS ADMIN GROWTH CALC'!I24</f>
        <v>-44707</v>
      </c>
      <c r="H23" s="71">
        <f>'[28]FC ASSISTANCE GROWTH CALC'!I24</f>
        <v>-2213</v>
      </c>
      <c r="I23" s="71">
        <f>'[29]CWS GROWTH CALCULATION'!I24</f>
        <v>140711</v>
      </c>
      <c r="J23" s="71">
        <f>'[30]FPP Growth Calculation'!G24</f>
        <v>0</v>
      </c>
      <c r="K23" s="71">
        <f>'[31]Adoptions Growth Calc'!I24</f>
        <v>27733</v>
      </c>
      <c r="L23" s="71">
        <f>'[32]PCSP GROWTH CALC'!I24</f>
        <v>111798</v>
      </c>
      <c r="M23" s="34">
        <f>'[33]IHSS GROWTH CALC'!I24</f>
        <v>-56050</v>
      </c>
      <c r="N23" s="74">
        <f t="shared" si="1"/>
        <v>181636</v>
      </c>
      <c r="O23" s="29"/>
      <c r="P23" s="34">
        <f t="shared" si="2"/>
        <v>181636</v>
      </c>
      <c r="R23" s="71">
        <f>'FY 06-07'!L23</f>
        <v>0</v>
      </c>
      <c r="S23" s="74">
        <f t="shared" si="3"/>
        <v>181636</v>
      </c>
    </row>
    <row r="24" spans="1:19" ht="12.75">
      <c r="A24" s="30" t="s">
        <v>31</v>
      </c>
      <c r="C24" s="71">
        <f>'[23]CalWRKs Fed Elig Growth Calc'!H25</f>
        <v>3359</v>
      </c>
      <c r="D24" s="71">
        <f>'[24]CalWRKS Non-Fed Growth Calc'!H25</f>
        <v>-1249</v>
      </c>
      <c r="E24" s="71">
        <f>'[25]CalWRKS ADMIN GROWTH CALC'!J25</f>
        <v>1039</v>
      </c>
      <c r="F24" s="71">
        <f>'[26]FC ADMIN GROWTH CALC'!I25</f>
        <v>-856</v>
      </c>
      <c r="G24" s="71">
        <f>'[27]FS ADMIN GROWTH CALC'!I25</f>
        <v>4130</v>
      </c>
      <c r="H24" s="71">
        <f>'[28]FC ASSISTANCE GROWTH CALC'!I25</f>
        <v>-137354</v>
      </c>
      <c r="I24" s="71">
        <f>'[29]CWS GROWTH CALCULATION'!I25</f>
        <v>37547</v>
      </c>
      <c r="J24" s="71">
        <f>'[30]FPP Growth Calculation'!G25</f>
        <v>0</v>
      </c>
      <c r="K24" s="71">
        <f>'[31]Adoptions Growth Calc'!I25</f>
        <v>27227</v>
      </c>
      <c r="L24" s="71">
        <f>'[32]PCSP GROWTH CALC'!I25</f>
        <v>82474</v>
      </c>
      <c r="M24" s="34">
        <f>'[33]IHSS GROWTH CALC'!I25</f>
        <v>13554</v>
      </c>
      <c r="N24" s="74">
        <f t="shared" si="1"/>
        <v>29871</v>
      </c>
      <c r="O24" s="29"/>
      <c r="P24" s="34">
        <f t="shared" si="2"/>
        <v>29871</v>
      </c>
      <c r="R24" s="71">
        <f>'FY 06-07'!L24</f>
        <v>0</v>
      </c>
      <c r="S24" s="74">
        <f t="shared" si="3"/>
        <v>29871</v>
      </c>
    </row>
    <row r="25" spans="1:19" ht="12.75">
      <c r="A25" s="30" t="s">
        <v>32</v>
      </c>
      <c r="C25" s="71">
        <f>'[23]CalWRKs Fed Elig Growth Calc'!H26</f>
        <v>1789146</v>
      </c>
      <c r="D25" s="71">
        <f>'[24]CalWRKS Non-Fed Growth Calc'!H26</f>
        <v>-140325</v>
      </c>
      <c r="E25" s="71">
        <f>'[25]CalWRKS ADMIN GROWTH CALC'!J26</f>
        <v>1193156</v>
      </c>
      <c r="F25" s="71">
        <f>'[26]FC ADMIN GROWTH CALC'!I26</f>
        <v>-419834</v>
      </c>
      <c r="G25" s="71">
        <f>'[27]FS ADMIN GROWTH CALC'!I26</f>
        <v>-1345753</v>
      </c>
      <c r="H25" s="71">
        <f>'[28]FC ASSISTANCE GROWTH CALC'!I26</f>
        <v>8387611</v>
      </c>
      <c r="I25" s="71">
        <f>'[29]CWS GROWTH CALCULATION'!I26</f>
        <v>4706240</v>
      </c>
      <c r="J25" s="71">
        <f>'[30]FPP Growth Calculation'!G26</f>
        <v>1328553</v>
      </c>
      <c r="K25" s="71">
        <f>'[31]Adoptions Growth Calc'!I26</f>
        <v>1865636</v>
      </c>
      <c r="L25" s="71">
        <f>'[32]PCSP GROWTH CALC'!I26</f>
        <v>25472423</v>
      </c>
      <c r="M25" s="34">
        <f>'[33]IHSS GROWTH CALC'!I26</f>
        <v>878425</v>
      </c>
      <c r="N25" s="74">
        <f t="shared" si="1"/>
        <v>43715278</v>
      </c>
      <c r="O25" s="29"/>
      <c r="P25" s="34">
        <f t="shared" si="2"/>
        <v>43715278</v>
      </c>
      <c r="R25" s="71">
        <f>'FY 06-07'!L25</f>
        <v>42023575</v>
      </c>
      <c r="S25" s="74">
        <f t="shared" si="3"/>
        <v>1691703</v>
      </c>
    </row>
    <row r="26" spans="1:19" ht="12.75">
      <c r="A26" s="30" t="s">
        <v>33</v>
      </c>
      <c r="C26" s="71">
        <f>'[23]CalWRKs Fed Elig Growth Calc'!H27</f>
        <v>24843</v>
      </c>
      <c r="D26" s="71">
        <f>'[24]CalWRKS Non-Fed Growth Calc'!H27</f>
        <v>-3906</v>
      </c>
      <c r="E26" s="71">
        <f>'[25]CalWRKS ADMIN GROWTH CALC'!J27</f>
        <v>-2748</v>
      </c>
      <c r="F26" s="71">
        <f>'[26]FC ADMIN GROWTH CALC'!I27</f>
        <v>-1718</v>
      </c>
      <c r="G26" s="71">
        <f>'[27]FS ADMIN GROWTH CALC'!I27</f>
        <v>-12743</v>
      </c>
      <c r="H26" s="71">
        <f>'[28]FC ASSISTANCE GROWTH CALC'!I27</f>
        <v>118429</v>
      </c>
      <c r="I26" s="71">
        <f>'[29]CWS GROWTH CALCULATION'!I27</f>
        <v>66342</v>
      </c>
      <c r="J26" s="71">
        <f>'[30]FPP Growth Calculation'!G27</f>
        <v>0</v>
      </c>
      <c r="K26" s="71">
        <f>'[31]Adoptions Growth Calc'!I27</f>
        <v>28463</v>
      </c>
      <c r="L26" s="71">
        <f>'[32]PCSP GROWTH CALC'!I27</f>
        <v>63099</v>
      </c>
      <c r="M26" s="34">
        <f>'[33]IHSS GROWTH CALC'!I27</f>
        <v>-26414</v>
      </c>
      <c r="N26" s="74">
        <f t="shared" si="1"/>
        <v>253647</v>
      </c>
      <c r="O26" s="29"/>
      <c r="P26" s="34">
        <f t="shared" si="2"/>
        <v>253647</v>
      </c>
      <c r="R26" s="71">
        <f>'FY 06-07'!L26</f>
        <v>64865</v>
      </c>
      <c r="S26" s="74">
        <f t="shared" si="3"/>
        <v>188782</v>
      </c>
    </row>
    <row r="27" spans="1:19" ht="12.75">
      <c r="A27" s="30" t="s">
        <v>34</v>
      </c>
      <c r="C27" s="71">
        <f>'[23]CalWRKs Fed Elig Growth Calc'!H28</f>
        <v>19882</v>
      </c>
      <c r="D27" s="71">
        <f>'[24]CalWRKS Non-Fed Growth Calc'!H28</f>
        <v>-1397</v>
      </c>
      <c r="E27" s="71">
        <f>'[25]CalWRKS ADMIN GROWTH CALC'!J28</f>
        <v>7974</v>
      </c>
      <c r="F27" s="71">
        <f>'[26]FC ADMIN GROWTH CALC'!I28</f>
        <v>5274</v>
      </c>
      <c r="G27" s="71">
        <f>'[27]FS ADMIN GROWTH CALC'!I28</f>
        <v>-3831</v>
      </c>
      <c r="H27" s="71">
        <f>'[28]FC ASSISTANCE GROWTH CALC'!I28</f>
        <v>-3792</v>
      </c>
      <c r="I27" s="71">
        <f>'[29]CWS GROWTH CALCULATION'!I28</f>
        <v>172182</v>
      </c>
      <c r="J27" s="71">
        <f>'[30]FPP Growth Calculation'!G28</f>
        <v>0</v>
      </c>
      <c r="K27" s="71">
        <f>'[31]Adoptions Growth Calc'!I28</f>
        <v>-15314</v>
      </c>
      <c r="L27" s="71">
        <f>'[32]PCSP GROWTH CALC'!I28</f>
        <v>198406</v>
      </c>
      <c r="M27" s="34">
        <f>'[33]IHSS GROWTH CALC'!I28</f>
        <v>-15188</v>
      </c>
      <c r="N27" s="74">
        <f t="shared" si="1"/>
        <v>364196</v>
      </c>
      <c r="O27" s="29"/>
      <c r="P27" s="34">
        <f t="shared" si="2"/>
        <v>364196</v>
      </c>
      <c r="R27" s="71">
        <f>'FY 06-07'!L27</f>
        <v>225314</v>
      </c>
      <c r="S27" s="74">
        <f t="shared" si="3"/>
        <v>138882</v>
      </c>
    </row>
    <row r="28" spans="1:19" ht="12.75">
      <c r="A28" s="30" t="s">
        <v>35</v>
      </c>
      <c r="C28" s="71">
        <f>'[23]CalWRKs Fed Elig Growth Calc'!H29</f>
        <v>3147</v>
      </c>
      <c r="D28" s="71">
        <f>'[24]CalWRKS Non-Fed Growth Calc'!H29</f>
        <v>97</v>
      </c>
      <c r="E28" s="71">
        <f>'[25]CalWRKS ADMIN GROWTH CALC'!J29</f>
        <v>7801</v>
      </c>
      <c r="F28" s="71">
        <f>'[26]FC ADMIN GROWTH CALC'!I29</f>
        <v>82</v>
      </c>
      <c r="G28" s="71">
        <f>'[27]FS ADMIN GROWTH CALC'!I29</f>
        <v>-2503</v>
      </c>
      <c r="H28" s="71">
        <f>'[28]FC ASSISTANCE GROWTH CALC'!I29</f>
        <v>-102323</v>
      </c>
      <c r="I28" s="71">
        <f>'[29]CWS GROWTH CALCULATION'!I29</f>
        <v>-15723</v>
      </c>
      <c r="J28" s="71">
        <f>'[30]FPP Growth Calculation'!G29</f>
        <v>0</v>
      </c>
      <c r="K28" s="71">
        <f>'[31]Adoptions Growth Calc'!I29</f>
        <v>15444</v>
      </c>
      <c r="L28" s="71">
        <f>'[32]PCSP GROWTH CALC'!I29</f>
        <v>57472</v>
      </c>
      <c r="M28" s="34">
        <f>'[33]IHSS GROWTH CALC'!I29</f>
        <v>-2099</v>
      </c>
      <c r="N28" s="74">
        <f t="shared" si="1"/>
        <v>-38605</v>
      </c>
      <c r="O28" s="29"/>
      <c r="P28" s="34">
        <f t="shared" si="2"/>
        <v>0</v>
      </c>
      <c r="R28" s="71">
        <f>'FY 06-07'!L28</f>
        <v>0</v>
      </c>
      <c r="S28" s="74">
        <f t="shared" si="3"/>
        <v>0</v>
      </c>
    </row>
    <row r="29" spans="1:19" ht="12.75">
      <c r="A29" s="30" t="s">
        <v>36</v>
      </c>
      <c r="C29" s="71">
        <f>'[23]CalWRKs Fed Elig Growth Calc'!H30</f>
        <v>28959</v>
      </c>
      <c r="D29" s="71">
        <f>'[24]CalWRKS Non-Fed Growth Calc'!H30</f>
        <v>-270</v>
      </c>
      <c r="E29" s="71">
        <f>'[25]CalWRKS ADMIN GROWTH CALC'!J30</f>
        <v>36836</v>
      </c>
      <c r="F29" s="71">
        <f>'[26]FC ADMIN GROWTH CALC'!I30</f>
        <v>-6553</v>
      </c>
      <c r="G29" s="71">
        <f>'[27]FS ADMIN GROWTH CALC'!I30</f>
        <v>3031</v>
      </c>
      <c r="H29" s="71">
        <f>'[28]FC ASSISTANCE GROWTH CALC'!I30</f>
        <v>-166061</v>
      </c>
      <c r="I29" s="71">
        <f>'[29]CWS GROWTH CALCULATION'!I30</f>
        <v>295781</v>
      </c>
      <c r="J29" s="71">
        <f>'[30]FPP Growth Calculation'!G30</f>
        <v>-23070</v>
      </c>
      <c r="K29" s="71">
        <f>'[31]Adoptions Growth Calc'!I30</f>
        <v>49097</v>
      </c>
      <c r="L29" s="71">
        <f>'[32]PCSP GROWTH CALC'!I30</f>
        <v>65654</v>
      </c>
      <c r="M29" s="34">
        <f>'[33]IHSS GROWTH CALC'!I30</f>
        <v>-4913</v>
      </c>
      <c r="N29" s="74">
        <f t="shared" si="1"/>
        <v>278491</v>
      </c>
      <c r="O29" s="29"/>
      <c r="P29" s="34">
        <f t="shared" si="2"/>
        <v>278491</v>
      </c>
      <c r="R29" s="71">
        <f>'FY 06-07'!L29</f>
        <v>203151</v>
      </c>
      <c r="S29" s="74">
        <f t="shared" si="3"/>
        <v>75340</v>
      </c>
    </row>
    <row r="30" spans="1:19" ht="12.75">
      <c r="A30" s="30" t="s">
        <v>37</v>
      </c>
      <c r="C30" s="71">
        <f>'[23]CalWRKs Fed Elig Growth Calc'!H31</f>
        <v>22743</v>
      </c>
      <c r="D30" s="71">
        <f>'[24]CalWRKS Non-Fed Growth Calc'!H31</f>
        <v>-8839</v>
      </c>
      <c r="E30" s="71">
        <f>'[25]CalWRKS ADMIN GROWTH CALC'!J31</f>
        <v>145551</v>
      </c>
      <c r="F30" s="71">
        <f>'[26]FC ADMIN GROWTH CALC'!I31</f>
        <v>318</v>
      </c>
      <c r="G30" s="71">
        <f>'[27]FS ADMIN GROWTH CALC'!I31</f>
        <v>-79817</v>
      </c>
      <c r="H30" s="71">
        <f>'[28]FC ASSISTANCE GROWTH CALC'!I31</f>
        <v>114944</v>
      </c>
      <c r="I30" s="71">
        <f>'[29]CWS GROWTH CALCULATION'!I31</f>
        <v>342758</v>
      </c>
      <c r="J30" s="71">
        <f>'[30]FPP Growth Calculation'!G31</f>
        <v>0</v>
      </c>
      <c r="K30" s="71">
        <f>'[31]Adoptions Growth Calc'!I31</f>
        <v>60265</v>
      </c>
      <c r="L30" s="71">
        <f>'[32]PCSP GROWTH CALC'!I31</f>
        <v>304968</v>
      </c>
      <c r="M30" s="34">
        <f>'[33]IHSS GROWTH CALC'!I31</f>
        <v>-43044</v>
      </c>
      <c r="N30" s="74">
        <f t="shared" si="1"/>
        <v>859847</v>
      </c>
      <c r="O30" s="29"/>
      <c r="P30" s="34">
        <f t="shared" si="2"/>
        <v>859847</v>
      </c>
      <c r="R30" s="71">
        <f>'FY 06-07'!L30</f>
        <v>752887</v>
      </c>
      <c r="S30" s="74">
        <f t="shared" si="3"/>
        <v>106960</v>
      </c>
    </row>
    <row r="31" spans="1:19" ht="12.75">
      <c r="A31" s="30" t="s">
        <v>38</v>
      </c>
      <c r="C31" s="71">
        <f>'[23]CalWRKs Fed Elig Growth Calc'!H32</f>
        <v>3214</v>
      </c>
      <c r="D31" s="71">
        <f>'[24]CalWRKS Non-Fed Growth Calc'!H32</f>
        <v>133</v>
      </c>
      <c r="E31" s="71">
        <f>'[25]CalWRKS ADMIN GROWTH CALC'!J32</f>
        <v>-4212</v>
      </c>
      <c r="F31" s="71">
        <f>'[26]FC ADMIN GROWTH CALC'!I32</f>
        <v>-654</v>
      </c>
      <c r="G31" s="71">
        <f>'[27]FS ADMIN GROWTH CALC'!I32</f>
        <v>-1060</v>
      </c>
      <c r="H31" s="71">
        <f>'[28]FC ASSISTANCE GROWTH CALC'!I32</f>
        <v>-13131</v>
      </c>
      <c r="I31" s="71">
        <f>'[29]CWS GROWTH CALCULATION'!I32</f>
        <v>-3755</v>
      </c>
      <c r="J31" s="71">
        <f>'[30]FPP Growth Calculation'!G32</f>
        <v>0</v>
      </c>
      <c r="K31" s="71">
        <f>'[31]Adoptions Growth Calc'!I32</f>
        <v>1197</v>
      </c>
      <c r="L31" s="71">
        <f>'[32]PCSP GROWTH CALC'!I32</f>
        <v>-1632</v>
      </c>
      <c r="M31" s="34">
        <f>'[33]IHSS GROWTH CALC'!I32</f>
        <v>3298</v>
      </c>
      <c r="N31" s="74">
        <f t="shared" si="1"/>
        <v>-16602</v>
      </c>
      <c r="O31" s="29"/>
      <c r="P31" s="34">
        <f t="shared" si="2"/>
        <v>0</v>
      </c>
      <c r="R31" s="71">
        <f>'FY 06-07'!L31</f>
        <v>0</v>
      </c>
      <c r="S31" s="74">
        <f t="shared" si="3"/>
        <v>0</v>
      </c>
    </row>
    <row r="32" spans="1:19" ht="12.75">
      <c r="A32" s="30" t="s">
        <v>39</v>
      </c>
      <c r="C32" s="71">
        <f>'[23]CalWRKs Fed Elig Growth Calc'!H33</f>
        <v>2126</v>
      </c>
      <c r="D32" s="71">
        <f>'[24]CalWRKS Non-Fed Growth Calc'!H33</f>
        <v>69</v>
      </c>
      <c r="E32" s="71">
        <f>'[25]CalWRKS ADMIN GROWTH CALC'!J33</f>
        <v>-362</v>
      </c>
      <c r="F32" s="71">
        <f>'[26]FC ADMIN GROWTH CALC'!I33</f>
        <v>-3610</v>
      </c>
      <c r="G32" s="71">
        <f>'[27]FS ADMIN GROWTH CALC'!I33</f>
        <v>-6980</v>
      </c>
      <c r="H32" s="71">
        <f>'[28]FC ASSISTANCE GROWTH CALC'!I33</f>
        <v>36215</v>
      </c>
      <c r="I32" s="71">
        <f>'[29]CWS GROWTH CALCULATION'!I33</f>
        <v>2739</v>
      </c>
      <c r="J32" s="71">
        <f>'[30]FPP Growth Calculation'!G33</f>
        <v>0</v>
      </c>
      <c r="K32" s="71">
        <f>'[31]Adoptions Growth Calc'!I33</f>
        <v>-2581</v>
      </c>
      <c r="L32" s="71">
        <f>'[32]PCSP GROWTH CALC'!I33</f>
        <v>-8415</v>
      </c>
      <c r="M32" s="34">
        <f>'[33]IHSS GROWTH CALC'!I33</f>
        <v>-14687</v>
      </c>
      <c r="N32" s="74">
        <f t="shared" si="1"/>
        <v>4514</v>
      </c>
      <c r="O32" s="29"/>
      <c r="P32" s="34">
        <f t="shared" si="2"/>
        <v>4514</v>
      </c>
      <c r="R32" s="71">
        <f>'FY 06-07'!L32</f>
        <v>0</v>
      </c>
      <c r="S32" s="74">
        <f t="shared" si="3"/>
        <v>4514</v>
      </c>
    </row>
    <row r="33" spans="1:19" ht="12.75">
      <c r="A33" s="30" t="s">
        <v>40</v>
      </c>
      <c r="C33" s="71">
        <f>'[23]CalWRKs Fed Elig Growth Calc'!H34</f>
        <v>35507</v>
      </c>
      <c r="D33" s="71">
        <f>'[24]CalWRKS Non-Fed Growth Calc'!H34</f>
        <v>-5107</v>
      </c>
      <c r="E33" s="71">
        <f>'[25]CalWRKS ADMIN GROWTH CALC'!J34</f>
        <v>135076</v>
      </c>
      <c r="F33" s="71">
        <f>'[26]FC ADMIN GROWTH CALC'!I34</f>
        <v>5454</v>
      </c>
      <c r="G33" s="71">
        <f>'[27]FS ADMIN GROWTH CALC'!I34</f>
        <v>-60307</v>
      </c>
      <c r="H33" s="71">
        <f>'[28]FC ASSISTANCE GROWTH CALC'!I34</f>
        <v>68908</v>
      </c>
      <c r="I33" s="71">
        <f>'[29]CWS GROWTH CALCULATION'!I34</f>
        <v>280212</v>
      </c>
      <c r="J33" s="71">
        <f>'[30]FPP Growth Calculation'!G34</f>
        <v>0</v>
      </c>
      <c r="K33" s="71">
        <f>'[31]Adoptions Growth Calc'!I34</f>
        <v>91635</v>
      </c>
      <c r="L33" s="71">
        <f>'[32]PCSP GROWTH CALC'!I34</f>
        <v>869540</v>
      </c>
      <c r="M33" s="34">
        <f>'[33]IHSS GROWTH CALC'!I34</f>
        <v>-74349</v>
      </c>
      <c r="N33" s="74">
        <f t="shared" si="1"/>
        <v>1346569</v>
      </c>
      <c r="O33" s="29"/>
      <c r="P33" s="34">
        <f t="shared" si="2"/>
        <v>1346569</v>
      </c>
      <c r="R33" s="71">
        <f>'FY 06-07'!L33</f>
        <v>0</v>
      </c>
      <c r="S33" s="74">
        <f t="shared" si="3"/>
        <v>1346569</v>
      </c>
    </row>
    <row r="34" spans="1:19" ht="12.75">
      <c r="A34" s="30" t="s">
        <v>41</v>
      </c>
      <c r="C34" s="71">
        <f>'[23]CalWRKs Fed Elig Growth Calc'!H35</f>
        <v>8634</v>
      </c>
      <c r="D34" s="71">
        <f>'[24]CalWRKS Non-Fed Growth Calc'!H35</f>
        <v>-256</v>
      </c>
      <c r="E34" s="71">
        <f>'[25]CalWRKS ADMIN GROWTH CALC'!J35</f>
        <v>3452</v>
      </c>
      <c r="F34" s="71">
        <f>'[26]FC ADMIN GROWTH CALC'!I35</f>
        <v>3395</v>
      </c>
      <c r="G34" s="71">
        <f>'[27]FS ADMIN GROWTH CALC'!I35</f>
        <v>-25240</v>
      </c>
      <c r="H34" s="71">
        <f>'[28]FC ASSISTANCE GROWTH CALC'!I35</f>
        <v>104187</v>
      </c>
      <c r="I34" s="71">
        <f>'[29]CWS GROWTH CALCULATION'!I35</f>
        <v>37299</v>
      </c>
      <c r="J34" s="71">
        <f>'[30]FPP Growth Calculation'!G35</f>
        <v>-12378</v>
      </c>
      <c r="K34" s="71">
        <f>'[31]Adoptions Growth Calc'!I35</f>
        <v>50111</v>
      </c>
      <c r="L34" s="71">
        <f>'[32]PCSP GROWTH CALC'!I35</f>
        <v>167315</v>
      </c>
      <c r="M34" s="34">
        <f>'[33]IHSS GROWTH CALC'!I35</f>
        <v>10585</v>
      </c>
      <c r="N34" s="74">
        <f t="shared" si="1"/>
        <v>347104</v>
      </c>
      <c r="O34" s="29"/>
      <c r="P34" s="34">
        <f t="shared" si="2"/>
        <v>347104</v>
      </c>
      <c r="R34" s="71">
        <f>'FY 06-07'!L34</f>
        <v>0</v>
      </c>
      <c r="S34" s="74">
        <f t="shared" si="3"/>
        <v>347104</v>
      </c>
    </row>
    <row r="35" spans="1:19" ht="12.75">
      <c r="A35" s="30" t="s">
        <v>42</v>
      </c>
      <c r="C35" s="71">
        <f>'[23]CalWRKs Fed Elig Growth Calc'!H36</f>
        <v>6571</v>
      </c>
      <c r="D35" s="71">
        <f>'[24]CalWRKS Non-Fed Growth Calc'!H36</f>
        <v>-819</v>
      </c>
      <c r="E35" s="71">
        <f>'[25]CalWRKS ADMIN GROWTH CALC'!J36</f>
        <v>10017</v>
      </c>
      <c r="F35" s="71">
        <f>'[26]FC ADMIN GROWTH CALC'!I36</f>
        <v>1838</v>
      </c>
      <c r="G35" s="71">
        <f>'[27]FS ADMIN GROWTH CALC'!I36</f>
        <v>-2906</v>
      </c>
      <c r="H35" s="71">
        <f>'[28]FC ASSISTANCE GROWTH CALC'!I36</f>
        <v>-135144</v>
      </c>
      <c r="I35" s="71">
        <f>'[29]CWS GROWTH CALCULATION'!I36</f>
        <v>74294</v>
      </c>
      <c r="J35" s="71">
        <f>'[30]FPP Growth Calculation'!G36</f>
        <v>0</v>
      </c>
      <c r="K35" s="71">
        <f>'[31]Adoptions Growth Calc'!I36</f>
        <v>14808</v>
      </c>
      <c r="L35" s="71">
        <f>'[32]PCSP GROWTH CALC'!I36</f>
        <v>23814</v>
      </c>
      <c r="M35" s="34">
        <f>'[33]IHSS GROWTH CALC'!I36</f>
        <v>-35502</v>
      </c>
      <c r="N35" s="74">
        <f t="shared" si="1"/>
        <v>-43029</v>
      </c>
      <c r="O35" s="29"/>
      <c r="P35" s="34">
        <f t="shared" si="2"/>
        <v>0</v>
      </c>
      <c r="R35" s="71">
        <f>'FY 06-07'!L35</f>
        <v>0</v>
      </c>
      <c r="S35" s="74">
        <f t="shared" si="3"/>
        <v>0</v>
      </c>
    </row>
    <row r="36" spans="1:19" ht="12.75">
      <c r="A36" s="30" t="s">
        <v>43</v>
      </c>
      <c r="C36" s="71">
        <f>'[23]CalWRKs Fed Elig Growth Calc'!H37</f>
        <v>164786</v>
      </c>
      <c r="D36" s="71">
        <f>'[24]CalWRKS Non-Fed Growth Calc'!H37</f>
        <v>-5873</v>
      </c>
      <c r="E36" s="71">
        <f>'[25]CalWRKS ADMIN GROWTH CALC'!J37</f>
        <v>-642676</v>
      </c>
      <c r="F36" s="71">
        <f>'[26]FC ADMIN GROWTH CALC'!I37</f>
        <v>-111883</v>
      </c>
      <c r="G36" s="71">
        <f>'[27]FS ADMIN GROWTH CALC'!I37</f>
        <v>-251784</v>
      </c>
      <c r="H36" s="71">
        <f>'[28]FC ASSISTANCE GROWTH CALC'!I37</f>
        <v>1237974</v>
      </c>
      <c r="I36" s="71">
        <f>'[29]CWS GROWTH CALCULATION'!I37</f>
        <v>2515450</v>
      </c>
      <c r="J36" s="71">
        <f>'[30]FPP Growth Calculation'!G37</f>
        <v>0</v>
      </c>
      <c r="K36" s="71">
        <f>'[31]Adoptions Growth Calc'!I37</f>
        <v>347105</v>
      </c>
      <c r="L36" s="71">
        <f>'[32]PCSP GROWTH CALC'!I37</f>
        <v>1532732</v>
      </c>
      <c r="M36" s="34">
        <f>'[33]IHSS GROWTH CALC'!I37</f>
        <v>63480</v>
      </c>
      <c r="N36" s="74">
        <f t="shared" si="1"/>
        <v>4849311</v>
      </c>
      <c r="O36" s="29"/>
      <c r="P36" s="34">
        <f t="shared" si="2"/>
        <v>4849311</v>
      </c>
      <c r="R36" s="71">
        <f>'FY 06-07'!L36</f>
        <v>2130498</v>
      </c>
      <c r="S36" s="74">
        <f t="shared" si="3"/>
        <v>2718813</v>
      </c>
    </row>
    <row r="37" spans="1:19" ht="12.75">
      <c r="A37" s="30" t="s">
        <v>44</v>
      </c>
      <c r="C37" s="71">
        <f>'[23]CalWRKs Fed Elig Growth Calc'!H38</f>
        <v>-8573</v>
      </c>
      <c r="D37" s="71">
        <f>'[24]CalWRKS Non-Fed Growth Calc'!H38</f>
        <v>-1765</v>
      </c>
      <c r="E37" s="71">
        <f>'[25]CalWRKS ADMIN GROWTH CALC'!J38</f>
        <v>-805</v>
      </c>
      <c r="F37" s="71">
        <f>'[26]FC ADMIN GROWTH CALC'!I38</f>
        <v>-15780</v>
      </c>
      <c r="G37" s="71">
        <f>'[27]FS ADMIN GROWTH CALC'!I38</f>
        <v>-62464</v>
      </c>
      <c r="H37" s="71">
        <f>'[28]FC ASSISTANCE GROWTH CALC'!I38</f>
        <v>154157</v>
      </c>
      <c r="I37" s="71">
        <f>'[29]CWS GROWTH CALCULATION'!I38</f>
        <v>562586</v>
      </c>
      <c r="J37" s="71">
        <f>'[30]FPP Growth Calculation'!G38</f>
        <v>16059</v>
      </c>
      <c r="K37" s="71">
        <f>'[31]Adoptions Growth Calc'!I38</f>
        <v>41963</v>
      </c>
      <c r="L37" s="71">
        <f>'[32]PCSP GROWTH CALC'!I38</f>
        <v>447290</v>
      </c>
      <c r="M37" s="34">
        <f>'[33]IHSS GROWTH CALC'!I38</f>
        <v>-83985</v>
      </c>
      <c r="N37" s="74">
        <f t="shared" si="1"/>
        <v>1048683</v>
      </c>
      <c r="O37" s="29"/>
      <c r="P37" s="34">
        <f t="shared" si="2"/>
        <v>1048683</v>
      </c>
      <c r="R37" s="71">
        <f>'FY 06-07'!L37</f>
        <v>1530917</v>
      </c>
      <c r="S37" s="74">
        <f t="shared" si="3"/>
        <v>-482234</v>
      </c>
    </row>
    <row r="38" spans="1:19" ht="12.75">
      <c r="A38" s="30" t="s">
        <v>45</v>
      </c>
      <c r="C38" s="71">
        <f>'[23]CalWRKs Fed Elig Growth Calc'!H39</f>
        <v>4270</v>
      </c>
      <c r="D38" s="71">
        <f>'[24]CalWRKS Non-Fed Growth Calc'!H39</f>
        <v>-442</v>
      </c>
      <c r="E38" s="71">
        <f>'[25]CalWRKS ADMIN GROWTH CALC'!J39</f>
        <v>-8363</v>
      </c>
      <c r="F38" s="71">
        <f>'[26]FC ADMIN GROWTH CALC'!I39</f>
        <v>-1204</v>
      </c>
      <c r="G38" s="71">
        <f>'[27]FS ADMIN GROWTH CALC'!I39</f>
        <v>6802</v>
      </c>
      <c r="H38" s="71">
        <f>'[28]FC ASSISTANCE GROWTH CALC'!I39</f>
        <v>168513</v>
      </c>
      <c r="I38" s="71">
        <f>'[29]CWS GROWTH CALCULATION'!I39</f>
        <v>1831</v>
      </c>
      <c r="J38" s="71">
        <f>'[30]FPP Growth Calculation'!G39</f>
        <v>0</v>
      </c>
      <c r="K38" s="71">
        <f>'[31]Adoptions Growth Calc'!I39</f>
        <v>10229</v>
      </c>
      <c r="L38" s="71">
        <f>'[32]PCSP GROWTH CALC'!I39</f>
        <v>-20998</v>
      </c>
      <c r="M38" s="34">
        <f>'[33]IHSS GROWTH CALC'!I39</f>
        <v>2035</v>
      </c>
      <c r="N38" s="74">
        <f t="shared" si="1"/>
        <v>162673</v>
      </c>
      <c r="O38" s="29"/>
      <c r="P38" s="34">
        <f t="shared" si="2"/>
        <v>162673</v>
      </c>
      <c r="R38" s="71">
        <f>'FY 06-07'!L38</f>
        <v>4235</v>
      </c>
      <c r="S38" s="74">
        <f t="shared" si="3"/>
        <v>158438</v>
      </c>
    </row>
    <row r="39" spans="1:19" ht="12.75">
      <c r="A39" s="30" t="s">
        <v>46</v>
      </c>
      <c r="C39" s="71">
        <f>'[23]CalWRKs Fed Elig Growth Calc'!H40</f>
        <v>75520</v>
      </c>
      <c r="D39" s="71">
        <f>'[24]CalWRKS Non-Fed Growth Calc'!H40</f>
        <v>-30969</v>
      </c>
      <c r="E39" s="71">
        <f>'[25]CalWRKS ADMIN GROWTH CALC'!J40</f>
        <v>-446888</v>
      </c>
      <c r="F39" s="71">
        <f>'[26]FC ADMIN GROWTH CALC'!I40</f>
        <v>-42682</v>
      </c>
      <c r="G39" s="71">
        <f>'[27]FS ADMIN GROWTH CALC'!I40</f>
        <v>-187865</v>
      </c>
      <c r="H39" s="71">
        <f>'[28]FC ASSISTANCE GROWTH CALC'!I40</f>
        <v>2961148</v>
      </c>
      <c r="I39" s="71">
        <f>'[29]CWS GROWTH CALCULATION'!I40</f>
        <v>4116587</v>
      </c>
      <c r="J39" s="71">
        <f>'[30]FPP Growth Calculation'!G40</f>
        <v>22405</v>
      </c>
      <c r="K39" s="71">
        <f>'[31]Adoptions Growth Calc'!I40</f>
        <v>529771</v>
      </c>
      <c r="L39" s="71">
        <f>'[32]PCSP GROWTH CALC'!I40</f>
        <v>1461648</v>
      </c>
      <c r="M39" s="34">
        <f>'[33]IHSS GROWTH CALC'!I40</f>
        <v>-478084</v>
      </c>
      <c r="N39" s="74">
        <f t="shared" si="1"/>
        <v>7980591</v>
      </c>
      <c r="O39" s="29"/>
      <c r="P39" s="34">
        <f t="shared" si="2"/>
        <v>7980591</v>
      </c>
      <c r="R39" s="71">
        <f>'FY 06-07'!L39</f>
        <v>3350970</v>
      </c>
      <c r="S39" s="74">
        <f t="shared" si="3"/>
        <v>4629621</v>
      </c>
    </row>
    <row r="40" spans="1:19" ht="12.75">
      <c r="A40" s="30" t="s">
        <v>47</v>
      </c>
      <c r="C40" s="71">
        <f>'[23]CalWRKs Fed Elig Growth Calc'!H41</f>
        <v>156545</v>
      </c>
      <c r="D40" s="71">
        <f>'[24]CalWRKS Non-Fed Growth Calc'!H41</f>
        <v>-18123</v>
      </c>
      <c r="E40" s="71">
        <f>'[25]CalWRKS ADMIN GROWTH CALC'!J41</f>
        <v>-75643</v>
      </c>
      <c r="F40" s="71">
        <f>'[26]FC ADMIN GROWTH CALC'!I41</f>
        <v>481</v>
      </c>
      <c r="G40" s="71">
        <f>'[27]FS ADMIN GROWTH CALC'!I41</f>
        <v>296602</v>
      </c>
      <c r="H40" s="71">
        <f>'[28]FC ASSISTANCE GROWTH CALC'!I41</f>
        <v>-1805503</v>
      </c>
      <c r="I40" s="71">
        <f>'[29]CWS GROWTH CALCULATION'!I41</f>
        <v>4241742</v>
      </c>
      <c r="J40" s="71">
        <f>'[30]FPP Growth Calculation'!G41</f>
        <v>-11896</v>
      </c>
      <c r="K40" s="71">
        <f>'[31]Adoptions Growth Calc'!I41</f>
        <v>507428</v>
      </c>
      <c r="L40" s="71">
        <f>'[32]PCSP GROWTH CALC'!I41</f>
        <v>6222899</v>
      </c>
      <c r="M40" s="34">
        <f>'[33]IHSS GROWTH CALC'!I41</f>
        <v>-225373</v>
      </c>
      <c r="N40" s="74">
        <f t="shared" si="1"/>
        <v>9289159</v>
      </c>
      <c r="O40" s="29"/>
      <c r="P40" s="34">
        <f t="shared" si="2"/>
        <v>9289159</v>
      </c>
      <c r="R40" s="71">
        <f>'FY 06-07'!L40</f>
        <v>4284176</v>
      </c>
      <c r="S40" s="74">
        <f t="shared" si="3"/>
        <v>5004983</v>
      </c>
    </row>
    <row r="41" spans="1:19" ht="12.75">
      <c r="A41" s="30" t="s">
        <v>48</v>
      </c>
      <c r="C41" s="71">
        <f>'[23]CalWRKs Fed Elig Growth Calc'!H42</f>
        <v>10778</v>
      </c>
      <c r="D41" s="71">
        <f>'[24]CalWRKS Non-Fed Growth Calc'!H42</f>
        <v>-403</v>
      </c>
      <c r="E41" s="71">
        <f>'[25]CalWRKS ADMIN GROWTH CALC'!J42</f>
        <v>4918</v>
      </c>
      <c r="F41" s="71">
        <f>'[26]FC ADMIN GROWTH CALC'!I42</f>
        <v>-1693</v>
      </c>
      <c r="G41" s="71">
        <f>'[27]FS ADMIN GROWTH CALC'!I42</f>
        <v>-6999</v>
      </c>
      <c r="H41" s="71">
        <f>'[28]FC ASSISTANCE GROWTH CALC'!I42</f>
        <v>-212456</v>
      </c>
      <c r="I41" s="71">
        <f>'[29]CWS GROWTH CALCULATION'!I42</f>
        <v>62854</v>
      </c>
      <c r="J41" s="71">
        <f>'[30]FPP Growth Calculation'!G42</f>
        <v>0</v>
      </c>
      <c r="K41" s="71">
        <f>'[31]Adoptions Growth Calc'!I42</f>
        <v>9045</v>
      </c>
      <c r="L41" s="71">
        <f>'[32]PCSP GROWTH CALC'!I42</f>
        <v>-41186</v>
      </c>
      <c r="M41" s="34">
        <f>'[33]IHSS GROWTH CALC'!I42</f>
        <v>-5194</v>
      </c>
      <c r="N41" s="74">
        <f t="shared" si="1"/>
        <v>-180336</v>
      </c>
      <c r="O41" s="29"/>
      <c r="P41" s="34">
        <f t="shared" si="2"/>
        <v>0</v>
      </c>
      <c r="R41" s="71">
        <f>'FY 06-07'!L41</f>
        <v>120604</v>
      </c>
      <c r="S41" s="74">
        <f t="shared" si="3"/>
        <v>-120604</v>
      </c>
    </row>
    <row r="42" spans="1:19" ht="12.75">
      <c r="A42" s="30" t="s">
        <v>49</v>
      </c>
      <c r="C42" s="71">
        <f>'[23]CalWRKs Fed Elig Growth Calc'!H43</f>
        <v>183997</v>
      </c>
      <c r="D42" s="71">
        <f>'[24]CalWRKS Non-Fed Growth Calc'!H43</f>
        <v>-75287</v>
      </c>
      <c r="E42" s="71">
        <f>'[25]CalWRKS ADMIN GROWTH CALC'!J43</f>
        <v>-205416</v>
      </c>
      <c r="F42" s="71">
        <f>'[26]FC ADMIN GROWTH CALC'!I43</f>
        <v>-65375</v>
      </c>
      <c r="G42" s="71">
        <f>'[27]FS ADMIN GROWTH CALC'!I43</f>
        <v>-426416</v>
      </c>
      <c r="H42" s="71">
        <f>'[28]FC ASSISTANCE GROWTH CALC'!I43</f>
        <v>-2810590</v>
      </c>
      <c r="I42" s="71">
        <f>'[29]CWS GROWTH CALCULATION'!I43</f>
        <v>1811817</v>
      </c>
      <c r="J42" s="71">
        <f>'[30]FPP Growth Calculation'!G43</f>
        <v>0</v>
      </c>
      <c r="K42" s="71">
        <f>'[31]Adoptions Growth Calc'!I43</f>
        <v>465618</v>
      </c>
      <c r="L42" s="71">
        <f>'[32]PCSP GROWTH CALC'!I43</f>
        <v>1787929</v>
      </c>
      <c r="M42" s="34">
        <f>'[33]IHSS GROWTH CALC'!I43</f>
        <v>-399956</v>
      </c>
      <c r="N42" s="74">
        <f t="shared" si="1"/>
        <v>266321</v>
      </c>
      <c r="O42" s="29"/>
      <c r="P42" s="34">
        <f t="shared" si="2"/>
        <v>266321</v>
      </c>
      <c r="R42" s="71">
        <f>'FY 06-07'!L42</f>
        <v>340819</v>
      </c>
      <c r="S42" s="74">
        <f t="shared" si="3"/>
        <v>-74498</v>
      </c>
    </row>
    <row r="43" spans="1:19" ht="12.75">
      <c r="A43" s="30" t="s">
        <v>50</v>
      </c>
      <c r="C43" s="71">
        <f>'[23]CalWRKs Fed Elig Growth Calc'!H44</f>
        <v>16583</v>
      </c>
      <c r="D43" s="71">
        <f>'[24]CalWRKS Non-Fed Growth Calc'!H44</f>
        <v>-48544</v>
      </c>
      <c r="E43" s="71">
        <f>'[25]CalWRKS ADMIN GROWTH CALC'!J44</f>
        <v>49170</v>
      </c>
      <c r="F43" s="71">
        <f>'[26]FC ADMIN GROWTH CALC'!I44</f>
        <v>-126410</v>
      </c>
      <c r="G43" s="71">
        <f>'[27]FS ADMIN GROWTH CALC'!I44</f>
        <v>-1086</v>
      </c>
      <c r="H43" s="71">
        <f>'[28]FC ASSISTANCE GROWTH CALC'!I44</f>
        <v>-1310524</v>
      </c>
      <c r="I43" s="71">
        <f>'[29]CWS GROWTH CALCULATION'!I44</f>
        <v>4090153</v>
      </c>
      <c r="J43" s="71">
        <f>'[30]FPP Growth Calculation'!G44</f>
        <v>59144</v>
      </c>
      <c r="K43" s="71">
        <f>'[31]Adoptions Growth Calc'!I44</f>
        <v>269956</v>
      </c>
      <c r="L43" s="71">
        <f>'[32]PCSP GROWTH CALC'!I44</f>
        <v>1916159</v>
      </c>
      <c r="M43" s="34">
        <f>'[33]IHSS GROWTH CALC'!I44</f>
        <v>30552</v>
      </c>
      <c r="N43" s="74">
        <f t="shared" si="1"/>
        <v>4945153</v>
      </c>
      <c r="O43" s="29"/>
      <c r="P43" s="34">
        <f t="shared" si="2"/>
        <v>4945153</v>
      </c>
      <c r="R43" s="71">
        <f>'FY 06-07'!L43</f>
        <v>7031725</v>
      </c>
      <c r="S43" s="74">
        <f t="shared" si="3"/>
        <v>-2086572</v>
      </c>
    </row>
    <row r="44" spans="1:19" ht="12.75">
      <c r="A44" s="30" t="s">
        <v>51</v>
      </c>
      <c r="C44" s="71">
        <f>'[23]CalWRKs Fed Elig Growth Calc'!H45</f>
        <v>88529</v>
      </c>
      <c r="D44" s="71">
        <f>'[24]CalWRKS Non-Fed Growth Calc'!H45</f>
        <v>-6677</v>
      </c>
      <c r="E44" s="71">
        <f>'[25]CalWRKS ADMIN GROWTH CALC'!J45</f>
        <v>171058</v>
      </c>
      <c r="F44" s="71">
        <f>'[26]FC ADMIN GROWTH CALC'!I45</f>
        <v>3759</v>
      </c>
      <c r="G44" s="71">
        <f>'[27]FS ADMIN GROWTH CALC'!I45</f>
        <v>-408144</v>
      </c>
      <c r="H44" s="71">
        <f>'[28]FC ASSISTANCE GROWTH CALC'!I45</f>
        <v>-1082948</v>
      </c>
      <c r="I44" s="71">
        <f>'[29]CWS GROWTH CALCULATION'!I45</f>
        <v>-1223839</v>
      </c>
      <c r="J44" s="71">
        <f>'[30]FPP Growth Calculation'!G45</f>
        <v>0</v>
      </c>
      <c r="K44" s="71">
        <f>'[31]Adoptions Growth Calc'!I45</f>
        <v>-84257</v>
      </c>
      <c r="L44" s="71">
        <f>'[32]PCSP GROWTH CALC'!I45</f>
        <v>1931279</v>
      </c>
      <c r="M44" s="34">
        <f>'[33]IHSS GROWTH CALC'!I45</f>
        <v>-43333</v>
      </c>
      <c r="N44" s="74">
        <f t="shared" si="1"/>
        <v>-654573</v>
      </c>
      <c r="O44" s="29"/>
      <c r="P44" s="34">
        <f t="shared" si="2"/>
        <v>0</v>
      </c>
      <c r="R44" s="71">
        <f>'FY 06-07'!L44</f>
        <v>86689</v>
      </c>
      <c r="S44" s="74">
        <f t="shared" si="3"/>
        <v>-86689</v>
      </c>
    </row>
    <row r="45" spans="1:19" ht="12.75">
      <c r="A45" s="30" t="s">
        <v>52</v>
      </c>
      <c r="C45" s="71">
        <f>'[23]CalWRKs Fed Elig Growth Calc'!H46</f>
        <v>52244</v>
      </c>
      <c r="D45" s="71">
        <f>'[24]CalWRKS Non-Fed Growth Calc'!H46</f>
        <v>-14463</v>
      </c>
      <c r="E45" s="71">
        <f>'[25]CalWRKS ADMIN GROWTH CALC'!J46</f>
        <v>77418</v>
      </c>
      <c r="F45" s="71">
        <f>'[26]FC ADMIN GROWTH CALC'!I46</f>
        <v>3968</v>
      </c>
      <c r="G45" s="71">
        <f>'[27]FS ADMIN GROWTH CALC'!I46</f>
        <v>-67308</v>
      </c>
      <c r="H45" s="71">
        <f>'[28]FC ASSISTANCE GROWTH CALC'!I46</f>
        <v>224502</v>
      </c>
      <c r="I45" s="71">
        <f>'[29]CWS GROWTH CALCULATION'!I46</f>
        <v>1618638</v>
      </c>
      <c r="J45" s="71">
        <f>'[30]FPP Growth Calculation'!G46</f>
        <v>0</v>
      </c>
      <c r="K45" s="71">
        <f>'[31]Adoptions Growth Calc'!I46</f>
        <v>108785</v>
      </c>
      <c r="L45" s="71">
        <f>'[32]PCSP GROWTH CALC'!I46</f>
        <v>1194320</v>
      </c>
      <c r="M45" s="34">
        <f>'[33]IHSS GROWTH CALC'!I46</f>
        <v>93133</v>
      </c>
      <c r="N45" s="74">
        <f t="shared" si="1"/>
        <v>3291237</v>
      </c>
      <c r="O45" s="29"/>
      <c r="P45" s="34">
        <f t="shared" si="2"/>
        <v>3291237</v>
      </c>
      <c r="R45" s="71">
        <f>'FY 06-07'!L45</f>
        <v>1049920</v>
      </c>
      <c r="S45" s="74">
        <f t="shared" si="3"/>
        <v>2241317</v>
      </c>
    </row>
    <row r="46" spans="1:19" ht="12.75">
      <c r="A46" s="30" t="s">
        <v>53</v>
      </c>
      <c r="C46" s="71">
        <f>'[23]CalWRKs Fed Elig Growth Calc'!H47</f>
        <v>-893</v>
      </c>
      <c r="D46" s="71">
        <f>'[24]CalWRKS Non-Fed Growth Calc'!H47</f>
        <v>-2098</v>
      </c>
      <c r="E46" s="71">
        <f>'[25]CalWRKS ADMIN GROWTH CALC'!J47</f>
        <v>-8251</v>
      </c>
      <c r="F46" s="71">
        <f>'[26]FC ADMIN GROWTH CALC'!I47</f>
        <v>-9961</v>
      </c>
      <c r="G46" s="71">
        <f>'[27]FS ADMIN GROWTH CALC'!I47</f>
        <v>-2305</v>
      </c>
      <c r="H46" s="71">
        <f>'[28]FC ASSISTANCE GROWTH CALC'!I47</f>
        <v>30886</v>
      </c>
      <c r="I46" s="71">
        <f>'[29]CWS GROWTH CALCULATION'!I47</f>
        <v>645410</v>
      </c>
      <c r="J46" s="71">
        <f>'[30]FPP Growth Calculation'!G47</f>
        <v>-22662</v>
      </c>
      <c r="K46" s="71">
        <f>'[31]Adoptions Growth Calc'!I47</f>
        <v>-2796</v>
      </c>
      <c r="L46" s="71">
        <f>'[32]PCSP GROWTH CALC'!I47</f>
        <v>430117</v>
      </c>
      <c r="M46" s="34">
        <f>'[33]IHSS GROWTH CALC'!I47</f>
        <v>-8131</v>
      </c>
      <c r="N46" s="74">
        <f t="shared" si="1"/>
        <v>1049316</v>
      </c>
      <c r="O46" s="29"/>
      <c r="P46" s="34">
        <f t="shared" si="2"/>
        <v>1049316</v>
      </c>
      <c r="R46" s="71">
        <f>'FY 06-07'!L46</f>
        <v>666084</v>
      </c>
      <c r="S46" s="74">
        <f t="shared" si="3"/>
        <v>383232</v>
      </c>
    </row>
    <row r="47" spans="1:19" ht="12.75">
      <c r="A47" s="30" t="s">
        <v>54</v>
      </c>
      <c r="C47" s="71">
        <f>'[23]CalWRKs Fed Elig Growth Calc'!H48</f>
        <v>64832</v>
      </c>
      <c r="D47" s="71">
        <f>'[24]CalWRKS Non-Fed Growth Calc'!H48</f>
        <v>-1358</v>
      </c>
      <c r="E47" s="71">
        <f>'[25]CalWRKS ADMIN GROWTH CALC'!J48</f>
        <v>-76142</v>
      </c>
      <c r="F47" s="71">
        <f>'[26]FC ADMIN GROWTH CALC'!I48</f>
        <v>17417</v>
      </c>
      <c r="G47" s="71">
        <f>'[27]FS ADMIN GROWTH CALC'!I48</f>
        <v>-96121</v>
      </c>
      <c r="H47" s="71">
        <f>'[28]FC ASSISTANCE GROWTH CALC'!I48</f>
        <v>177922</v>
      </c>
      <c r="I47" s="71">
        <f>'[29]CWS GROWTH CALCULATION'!I48</f>
        <v>73099</v>
      </c>
      <c r="J47" s="71">
        <f>'[30]FPP Growth Calculation'!G48</f>
        <v>0</v>
      </c>
      <c r="K47" s="71">
        <f>'[31]Adoptions Growth Calc'!I48</f>
        <v>10099</v>
      </c>
      <c r="L47" s="71">
        <f>'[32]PCSP GROWTH CALC'!I48</f>
        <v>613180</v>
      </c>
      <c r="M47" s="34">
        <f>'[33]IHSS GROWTH CALC'!I48</f>
        <v>-48132</v>
      </c>
      <c r="N47" s="74">
        <f t="shared" si="1"/>
        <v>734796</v>
      </c>
      <c r="O47" s="29"/>
      <c r="P47" s="34">
        <f t="shared" si="2"/>
        <v>734796</v>
      </c>
      <c r="R47" s="71">
        <f>'FY 06-07'!L47</f>
        <v>660257</v>
      </c>
      <c r="S47" s="74">
        <f t="shared" si="3"/>
        <v>74539</v>
      </c>
    </row>
    <row r="48" spans="1:19" ht="12.75">
      <c r="A48" s="30" t="s">
        <v>55</v>
      </c>
      <c r="C48" s="71">
        <f>'[23]CalWRKs Fed Elig Growth Calc'!H49</f>
        <v>23569</v>
      </c>
      <c r="D48" s="71">
        <f>'[24]CalWRKS Non-Fed Growth Calc'!H49</f>
        <v>-5280</v>
      </c>
      <c r="E48" s="71">
        <f>'[25]CalWRKS ADMIN GROWTH CALC'!J49</f>
        <v>21830</v>
      </c>
      <c r="F48" s="71">
        <f>'[26]FC ADMIN GROWTH CALC'!I49</f>
        <v>5065</v>
      </c>
      <c r="G48" s="71">
        <f>'[27]FS ADMIN GROWTH CALC'!I49</f>
        <v>-127517</v>
      </c>
      <c r="H48" s="71">
        <f>'[28]FC ASSISTANCE GROWTH CALC'!I49</f>
        <v>-68879</v>
      </c>
      <c r="I48" s="71">
        <f>'[29]CWS GROWTH CALCULATION'!I49</f>
        <v>613502</v>
      </c>
      <c r="J48" s="71">
        <f>'[30]FPP Growth Calculation'!G49</f>
        <v>0</v>
      </c>
      <c r="K48" s="71">
        <f>'[31]Adoptions Growth Calc'!I49</f>
        <v>18797</v>
      </c>
      <c r="L48" s="71">
        <f>'[32]PCSP GROWTH CALC'!I49</f>
        <v>803588</v>
      </c>
      <c r="M48" s="34">
        <f>'[33]IHSS GROWTH CALC'!I49</f>
        <v>36485</v>
      </c>
      <c r="N48" s="74">
        <f t="shared" si="1"/>
        <v>1321160</v>
      </c>
      <c r="O48" s="29"/>
      <c r="P48" s="34">
        <f t="shared" si="2"/>
        <v>1321160</v>
      </c>
      <c r="R48" s="71">
        <f>'FY 06-07'!L48</f>
        <v>1259974</v>
      </c>
      <c r="S48" s="74">
        <f t="shared" si="3"/>
        <v>61186</v>
      </c>
    </row>
    <row r="49" spans="1:19" ht="12.75">
      <c r="A49" s="30" t="s">
        <v>56</v>
      </c>
      <c r="C49" s="71">
        <f>'[23]CalWRKs Fed Elig Growth Calc'!H50</f>
        <v>217609</v>
      </c>
      <c r="D49" s="71">
        <f>'[24]CalWRKS Non-Fed Growth Calc'!H50</f>
        <v>-12413</v>
      </c>
      <c r="E49" s="71">
        <f>'[25]CalWRKS ADMIN GROWTH CALC'!J50</f>
        <v>-48543</v>
      </c>
      <c r="F49" s="71">
        <f>'[26]FC ADMIN GROWTH CALC'!I50</f>
        <v>-97164</v>
      </c>
      <c r="G49" s="71">
        <f>'[27]FS ADMIN GROWTH CALC'!I50</f>
        <v>-527771</v>
      </c>
      <c r="H49" s="71">
        <f>'[28]FC ASSISTANCE GROWTH CALC'!I50</f>
        <v>-2642685</v>
      </c>
      <c r="I49" s="71">
        <f>'[29]CWS GROWTH CALCULATION'!I50</f>
        <v>-118627</v>
      </c>
      <c r="J49" s="71">
        <f>'[30]FPP Growth Calculation'!G50</f>
        <v>-38035</v>
      </c>
      <c r="K49" s="71">
        <f>'[31]Adoptions Growth Calc'!I50</f>
        <v>191118</v>
      </c>
      <c r="L49" s="71">
        <f>'[32]PCSP GROWTH CALC'!I50</f>
        <v>3834035</v>
      </c>
      <c r="M49" s="34">
        <f>'[33]IHSS GROWTH CALC'!I50</f>
        <v>-503192</v>
      </c>
      <c r="N49" s="74">
        <f t="shared" si="1"/>
        <v>254332</v>
      </c>
      <c r="O49" s="29"/>
      <c r="P49" s="34">
        <f t="shared" si="2"/>
        <v>254332</v>
      </c>
      <c r="R49" s="71">
        <f>'FY 06-07'!L49</f>
        <v>10006767</v>
      </c>
      <c r="S49" s="74">
        <f t="shared" si="3"/>
        <v>-9752435</v>
      </c>
    </row>
    <row r="50" spans="1:19" ht="12.75">
      <c r="A50" s="30" t="s">
        <v>57</v>
      </c>
      <c r="C50" s="71">
        <f>'[23]CalWRKs Fed Elig Growth Calc'!H51</f>
        <v>24609</v>
      </c>
      <c r="D50" s="71">
        <f>'[24]CalWRKS Non-Fed Growth Calc'!H51</f>
        <v>-3304</v>
      </c>
      <c r="E50" s="71">
        <f>'[25]CalWRKS ADMIN GROWTH CALC'!J51</f>
        <v>3084</v>
      </c>
      <c r="F50" s="71">
        <f>'[26]FC ADMIN GROWTH CALC'!I51</f>
        <v>-23103</v>
      </c>
      <c r="G50" s="71">
        <f>'[27]FS ADMIN GROWTH CALC'!I51</f>
        <v>-190467</v>
      </c>
      <c r="H50" s="71">
        <f>'[28]FC ASSISTANCE GROWTH CALC'!I51</f>
        <v>193112</v>
      </c>
      <c r="I50" s="71">
        <f>'[29]CWS GROWTH CALCULATION'!I51</f>
        <v>247147</v>
      </c>
      <c r="J50" s="71">
        <f>'[30]FPP Growth Calculation'!G51</f>
        <v>-2190</v>
      </c>
      <c r="K50" s="71">
        <f>'[31]Adoptions Growth Calc'!I51</f>
        <v>14564</v>
      </c>
      <c r="L50" s="71">
        <f>'[32]PCSP GROWTH CALC'!I51</f>
        <v>380799</v>
      </c>
      <c r="M50" s="34">
        <f>'[33]IHSS GROWTH CALC'!I51</f>
        <v>-42368</v>
      </c>
      <c r="N50" s="74">
        <f t="shared" si="1"/>
        <v>601883</v>
      </c>
      <c r="O50" s="29"/>
      <c r="P50" s="34">
        <f t="shared" si="2"/>
        <v>601883</v>
      </c>
      <c r="R50" s="71">
        <f>'FY 06-07'!L50</f>
        <v>376214</v>
      </c>
      <c r="S50" s="74">
        <f t="shared" si="3"/>
        <v>225669</v>
      </c>
    </row>
    <row r="51" spans="1:19" ht="12.75">
      <c r="A51" s="30" t="s">
        <v>58</v>
      </c>
      <c r="C51" s="71">
        <f>'[23]CalWRKs Fed Elig Growth Calc'!H52</f>
        <v>29389</v>
      </c>
      <c r="D51" s="71">
        <f>'[24]CalWRKS Non-Fed Growth Calc'!H52</f>
        <v>-3128</v>
      </c>
      <c r="E51" s="71">
        <f>'[25]CalWRKS ADMIN GROWTH CALC'!J52</f>
        <v>1017</v>
      </c>
      <c r="F51" s="71">
        <f>'[26]FC ADMIN GROWTH CALC'!I52</f>
        <v>-11972</v>
      </c>
      <c r="G51" s="71">
        <f>'[27]FS ADMIN GROWTH CALC'!I52</f>
        <v>-39715</v>
      </c>
      <c r="H51" s="71">
        <f>'[28]FC ASSISTANCE GROWTH CALC'!I52</f>
        <v>368135</v>
      </c>
      <c r="I51" s="71">
        <f>'[29]CWS GROWTH CALCULATION'!I52</f>
        <v>336983</v>
      </c>
      <c r="J51" s="71">
        <f>'[30]FPP Growth Calculation'!G52</f>
        <v>0</v>
      </c>
      <c r="K51" s="71">
        <f>'[31]Adoptions Growth Calc'!I52</f>
        <v>122883</v>
      </c>
      <c r="L51" s="71">
        <f>'[32]PCSP GROWTH CALC'!I52</f>
        <v>80445</v>
      </c>
      <c r="M51" s="34">
        <f>'[33]IHSS GROWTH CALC'!I52</f>
        <v>-16109</v>
      </c>
      <c r="N51" s="74">
        <f t="shared" si="1"/>
        <v>867928</v>
      </c>
      <c r="O51" s="29"/>
      <c r="P51" s="34">
        <f t="shared" si="2"/>
        <v>867928</v>
      </c>
      <c r="R51" s="71">
        <f>'FY 06-07'!L51</f>
        <v>132753</v>
      </c>
      <c r="S51" s="74">
        <f t="shared" si="3"/>
        <v>735175</v>
      </c>
    </row>
    <row r="52" spans="1:19" ht="12.75">
      <c r="A52" s="30" t="s">
        <v>59</v>
      </c>
      <c r="C52" s="71">
        <f>'[23]CalWRKs Fed Elig Growth Calc'!H53</f>
        <v>1016</v>
      </c>
      <c r="D52" s="71">
        <f>'[24]CalWRKS Non-Fed Growth Calc'!H53</f>
        <v>89</v>
      </c>
      <c r="E52" s="71">
        <f>'[25]CalWRKS ADMIN GROWTH CALC'!J53</f>
        <v>-1845</v>
      </c>
      <c r="F52" s="71">
        <f>'[26]FC ADMIN GROWTH CALC'!I53</f>
        <v>1085</v>
      </c>
      <c r="G52" s="71">
        <f>'[27]FS ADMIN GROWTH CALC'!I53</f>
        <v>-6347</v>
      </c>
      <c r="H52" s="71">
        <f>'[28]FC ASSISTANCE GROWTH CALC'!I53</f>
        <v>-87096</v>
      </c>
      <c r="I52" s="71">
        <f>'[29]CWS GROWTH CALCULATION'!I53</f>
        <v>23855</v>
      </c>
      <c r="J52" s="71">
        <f>'[30]FPP Growth Calculation'!G53</f>
        <v>0</v>
      </c>
      <c r="K52" s="71">
        <f>'[31]Adoptions Growth Calc'!I53</f>
        <v>-506</v>
      </c>
      <c r="L52" s="71">
        <f>'[32]PCSP GROWTH CALC'!I53</f>
        <v>1946</v>
      </c>
      <c r="M52" s="34">
        <f>'[33]IHSS GROWTH CALC'!I53</f>
        <v>-159</v>
      </c>
      <c r="N52" s="74">
        <f t="shared" si="1"/>
        <v>-67962</v>
      </c>
      <c r="O52" s="29"/>
      <c r="P52" s="34">
        <f t="shared" si="2"/>
        <v>0</v>
      </c>
      <c r="R52" s="71">
        <f>'FY 06-07'!L52</f>
        <v>0</v>
      </c>
      <c r="S52" s="74">
        <f t="shared" si="3"/>
        <v>0</v>
      </c>
    </row>
    <row r="53" spans="1:19" ht="12.75">
      <c r="A53" s="30" t="s">
        <v>60</v>
      </c>
      <c r="C53" s="71">
        <f>'[23]CalWRKs Fed Elig Growth Calc'!H54</f>
        <v>13023</v>
      </c>
      <c r="D53" s="71">
        <f>'[24]CalWRKS Non-Fed Growth Calc'!H54</f>
        <v>-1299</v>
      </c>
      <c r="E53" s="71">
        <f>'[25]CalWRKS ADMIN GROWTH CALC'!J54</f>
        <v>-16311</v>
      </c>
      <c r="F53" s="71">
        <f>'[26]FC ADMIN GROWTH CALC'!I54</f>
        <v>182</v>
      </c>
      <c r="G53" s="71">
        <f>'[27]FS ADMIN GROWTH CALC'!I54</f>
        <v>6109</v>
      </c>
      <c r="H53" s="71">
        <f>'[28]FC ASSISTANCE GROWTH CALC'!I54</f>
        <v>-84151</v>
      </c>
      <c r="I53" s="71">
        <f>'[29]CWS GROWTH CALCULATION'!I54</f>
        <v>97157</v>
      </c>
      <c r="J53" s="71">
        <f>'[30]FPP Growth Calculation'!G54</f>
        <v>0</v>
      </c>
      <c r="K53" s="71">
        <f>'[31]Adoptions Growth Calc'!I54</f>
        <v>-4959</v>
      </c>
      <c r="L53" s="71">
        <f>'[32]PCSP GROWTH CALC'!I54</f>
        <v>18032</v>
      </c>
      <c r="M53" s="34">
        <f>'[33]IHSS GROWTH CALC'!I54</f>
        <v>6446</v>
      </c>
      <c r="N53" s="74">
        <f t="shared" si="1"/>
        <v>34229</v>
      </c>
      <c r="O53" s="29"/>
      <c r="P53" s="34">
        <f t="shared" si="2"/>
        <v>34229</v>
      </c>
      <c r="R53" s="71">
        <f>'FY 06-07'!L53</f>
        <v>0</v>
      </c>
      <c r="S53" s="74">
        <f t="shared" si="3"/>
        <v>34229</v>
      </c>
    </row>
    <row r="54" spans="1:19" ht="12.75">
      <c r="A54" s="30" t="s">
        <v>61</v>
      </c>
      <c r="C54" s="71">
        <f>'[23]CalWRKs Fed Elig Growth Calc'!H55</f>
        <v>-12426</v>
      </c>
      <c r="D54" s="71">
        <f>'[24]CalWRKS Non-Fed Growth Calc'!H55</f>
        <v>-7903</v>
      </c>
      <c r="E54" s="71">
        <f>'[25]CalWRKS ADMIN GROWTH CALC'!J55</f>
        <v>-98334</v>
      </c>
      <c r="F54" s="71">
        <f>'[26]FC ADMIN GROWTH CALC'!I55</f>
        <v>15591</v>
      </c>
      <c r="G54" s="71">
        <f>'[27]FS ADMIN GROWTH CALC'!I55</f>
        <v>-82116</v>
      </c>
      <c r="H54" s="71">
        <f>'[28]FC ASSISTANCE GROWTH CALC'!I55</f>
        <v>-320670</v>
      </c>
      <c r="I54" s="71">
        <f>'[29]CWS GROWTH CALCULATION'!I55</f>
        <v>166887</v>
      </c>
      <c r="J54" s="71">
        <f>'[30]FPP Growth Calculation'!G55</f>
        <v>-24602</v>
      </c>
      <c r="K54" s="71">
        <f>'[31]Adoptions Growth Calc'!I55</f>
        <v>68376</v>
      </c>
      <c r="L54" s="71">
        <f>'[32]PCSP GROWTH CALC'!I55</f>
        <v>416864</v>
      </c>
      <c r="M54" s="34">
        <f>'[33]IHSS GROWTH CALC'!I55</f>
        <v>-54346</v>
      </c>
      <c r="N54" s="74">
        <f t="shared" si="1"/>
        <v>67321</v>
      </c>
      <c r="O54" s="29"/>
      <c r="P54" s="34">
        <f t="shared" si="2"/>
        <v>67321</v>
      </c>
      <c r="R54" s="71">
        <f>'FY 06-07'!L54</f>
        <v>0</v>
      </c>
      <c r="S54" s="74">
        <f t="shared" si="3"/>
        <v>67321</v>
      </c>
    </row>
    <row r="55" spans="1:19" ht="12.75">
      <c r="A55" s="30" t="s">
        <v>62</v>
      </c>
      <c r="C55" s="71">
        <f>'[23]CalWRKs Fed Elig Growth Calc'!H56</f>
        <v>7714</v>
      </c>
      <c r="D55" s="71">
        <f>'[24]CalWRKS Non-Fed Growth Calc'!H56</f>
        <v>73443</v>
      </c>
      <c r="E55" s="71">
        <f>'[25]CalWRKS ADMIN GROWTH CALC'!J56</f>
        <v>-4553</v>
      </c>
      <c r="F55" s="71">
        <f>'[26]FC ADMIN GROWTH CALC'!I56</f>
        <v>957</v>
      </c>
      <c r="G55" s="71">
        <f>'[27]FS ADMIN GROWTH CALC'!I56</f>
        <v>-6421</v>
      </c>
      <c r="H55" s="71">
        <f>'[28]FC ASSISTANCE GROWTH CALC'!I56</f>
        <v>647690</v>
      </c>
      <c r="I55" s="71">
        <f>'[29]CWS GROWTH CALCULATION'!I56</f>
        <v>655917</v>
      </c>
      <c r="J55" s="71">
        <f>'[30]FPP Growth Calculation'!G56</f>
        <v>0</v>
      </c>
      <c r="K55" s="71">
        <f>'[31]Adoptions Growth Calc'!I56</f>
        <v>95955</v>
      </c>
      <c r="L55" s="71">
        <f>'[32]PCSP GROWTH CALC'!I56</f>
        <v>1478320</v>
      </c>
      <c r="M55" s="34">
        <f>'[33]IHSS GROWTH CALC'!I56</f>
        <v>17550</v>
      </c>
      <c r="N55" s="74">
        <f t="shared" si="1"/>
        <v>2966572</v>
      </c>
      <c r="O55" s="29"/>
      <c r="P55" s="34">
        <f t="shared" si="2"/>
        <v>2966572</v>
      </c>
      <c r="R55" s="71">
        <f>'FY 06-07'!L55</f>
        <v>770644</v>
      </c>
      <c r="S55" s="74">
        <f t="shared" si="3"/>
        <v>2195928</v>
      </c>
    </row>
    <row r="56" spans="1:19" ht="12.75">
      <c r="A56" s="30" t="s">
        <v>63</v>
      </c>
      <c r="C56" s="71">
        <f>'[23]CalWRKs Fed Elig Growth Calc'!H57</f>
        <v>33482</v>
      </c>
      <c r="D56" s="71">
        <f>'[24]CalWRKS Non-Fed Growth Calc'!H57</f>
        <v>-14335</v>
      </c>
      <c r="E56" s="71">
        <f>'[25]CalWRKS ADMIN GROWTH CALC'!J57</f>
        <v>-28161</v>
      </c>
      <c r="F56" s="71">
        <f>'[26]FC ADMIN GROWTH CALC'!I57</f>
        <v>-2611</v>
      </c>
      <c r="G56" s="71">
        <f>'[27]FS ADMIN GROWTH CALC'!I57</f>
        <v>-106985</v>
      </c>
      <c r="H56" s="71">
        <f>'[28]FC ASSISTANCE GROWTH CALC'!I57</f>
        <v>-107175</v>
      </c>
      <c r="I56" s="71">
        <f>'[29]CWS GROWTH CALCULATION'!I57</f>
        <v>377135</v>
      </c>
      <c r="J56" s="71">
        <f>'[30]FPP Growth Calculation'!G57</f>
        <v>94</v>
      </c>
      <c r="K56" s="71">
        <f>'[31]Adoptions Growth Calc'!I57</f>
        <v>45865</v>
      </c>
      <c r="L56" s="71">
        <f>'[32]PCSP GROWTH CALC'!I57</f>
        <v>416341</v>
      </c>
      <c r="M56" s="34">
        <f>'[33]IHSS GROWTH CALC'!I57</f>
        <v>-83126</v>
      </c>
      <c r="N56" s="74">
        <f t="shared" si="1"/>
        <v>530524</v>
      </c>
      <c r="O56" s="29"/>
      <c r="P56" s="34">
        <f t="shared" si="2"/>
        <v>530524</v>
      </c>
      <c r="R56" s="71">
        <f>'FY 06-07'!L56</f>
        <v>1198771</v>
      </c>
      <c r="S56" s="74">
        <f t="shared" si="3"/>
        <v>-668247</v>
      </c>
    </row>
    <row r="57" spans="1:19" ht="12.75">
      <c r="A57" s="30" t="s">
        <v>64</v>
      </c>
      <c r="C57" s="71">
        <f>'[23]CalWRKs Fed Elig Growth Calc'!H58</f>
        <v>12881</v>
      </c>
      <c r="D57" s="71">
        <f>'[24]CalWRKS Non-Fed Growth Calc'!H58</f>
        <v>-2948</v>
      </c>
      <c r="E57" s="71">
        <f>'[25]CalWRKS ADMIN GROWTH CALC'!J58</f>
        <v>9820</v>
      </c>
      <c r="F57" s="71">
        <f>'[26]FC ADMIN GROWTH CALC'!I58</f>
        <v>838</v>
      </c>
      <c r="G57" s="71">
        <f>'[27]FS ADMIN GROWTH CALC'!I58</f>
        <v>3031</v>
      </c>
      <c r="H57" s="71">
        <f>'[28]FC ASSISTANCE GROWTH CALC'!I58</f>
        <v>137011</v>
      </c>
      <c r="I57" s="71">
        <f>'[29]CWS GROWTH CALCULATION'!I58</f>
        <v>78384</v>
      </c>
      <c r="J57" s="71">
        <f>'[30]FPP Growth Calculation'!G58</f>
        <v>0</v>
      </c>
      <c r="K57" s="71">
        <f>'[31]Adoptions Growth Calc'!I58</f>
        <v>71686</v>
      </c>
      <c r="L57" s="71">
        <f>'[32]PCSP GROWTH CALC'!I58</f>
        <v>289784</v>
      </c>
      <c r="M57" s="34">
        <f>'[33]IHSS GROWTH CALC'!I58</f>
        <v>-19120</v>
      </c>
      <c r="N57" s="74">
        <f t="shared" si="1"/>
        <v>581367</v>
      </c>
      <c r="O57" s="29"/>
      <c r="P57" s="34">
        <f t="shared" si="2"/>
        <v>581367</v>
      </c>
      <c r="R57" s="71">
        <f>'FY 06-07'!L57</f>
        <v>91789</v>
      </c>
      <c r="S57" s="74">
        <f t="shared" si="3"/>
        <v>489578</v>
      </c>
    </row>
    <row r="58" spans="1:19" ht="12.75">
      <c r="A58" s="30" t="s">
        <v>65</v>
      </c>
      <c r="C58" s="71">
        <f>'[23]CalWRKs Fed Elig Growth Calc'!H59</f>
        <v>4965</v>
      </c>
      <c r="D58" s="71">
        <f>'[24]CalWRKS Non-Fed Growth Calc'!H59</f>
        <v>-669</v>
      </c>
      <c r="E58" s="71">
        <f>'[25]CalWRKS ADMIN GROWTH CALC'!J59</f>
        <v>-2285</v>
      </c>
      <c r="F58" s="71">
        <f>'[26]FC ADMIN GROWTH CALC'!I59</f>
        <v>-789</v>
      </c>
      <c r="G58" s="71">
        <f>'[27]FS ADMIN GROWTH CALC'!I59</f>
        <v>-19738</v>
      </c>
      <c r="H58" s="71">
        <f>'[28]FC ASSISTANCE GROWTH CALC'!I59</f>
        <v>174257</v>
      </c>
      <c r="I58" s="71">
        <f>'[29]CWS GROWTH CALCULATION'!I59</f>
        <v>118473</v>
      </c>
      <c r="J58" s="71">
        <f>'[30]FPP Growth Calculation'!G59</f>
        <v>0</v>
      </c>
      <c r="K58" s="71">
        <f>'[31]Adoptions Growth Calc'!I59</f>
        <v>26693</v>
      </c>
      <c r="L58" s="71">
        <f>'[32]PCSP GROWTH CALC'!I59</f>
        <v>470</v>
      </c>
      <c r="M58" s="34">
        <f>'[33]IHSS GROWTH CALC'!I59</f>
        <v>-4811</v>
      </c>
      <c r="N58" s="74">
        <f t="shared" si="1"/>
        <v>296566</v>
      </c>
      <c r="O58" s="29"/>
      <c r="P58" s="34">
        <f t="shared" si="2"/>
        <v>296566</v>
      </c>
      <c r="R58" s="71">
        <f>'FY 06-07'!L58</f>
        <v>0</v>
      </c>
      <c r="S58" s="74">
        <f t="shared" si="3"/>
        <v>296566</v>
      </c>
    </row>
    <row r="59" spans="1:19" ht="12.75">
      <c r="A59" s="30" t="s">
        <v>66</v>
      </c>
      <c r="C59" s="71">
        <f>'[23]CalWRKs Fed Elig Growth Calc'!H60</f>
        <v>-29</v>
      </c>
      <c r="D59" s="71">
        <f>'[24]CalWRKS Non-Fed Growth Calc'!H60</f>
        <v>-141</v>
      </c>
      <c r="E59" s="71">
        <f>'[25]CalWRKS ADMIN GROWTH CALC'!J60</f>
        <v>318</v>
      </c>
      <c r="F59" s="71">
        <f>'[26]FC ADMIN GROWTH CALC'!I60</f>
        <v>-572</v>
      </c>
      <c r="G59" s="71">
        <f>'[27]FS ADMIN GROWTH CALC'!I60</f>
        <v>-3321</v>
      </c>
      <c r="H59" s="71">
        <f>'[28]FC ASSISTANCE GROWTH CALC'!I60</f>
        <v>28996</v>
      </c>
      <c r="I59" s="71">
        <f>'[29]CWS GROWTH CALCULATION'!I60</f>
        <v>-33414</v>
      </c>
      <c r="J59" s="71">
        <f>'[30]FPP Growth Calculation'!G60</f>
        <v>0</v>
      </c>
      <c r="K59" s="71">
        <f>'[31]Adoptions Growth Calc'!I60</f>
        <v>-6097</v>
      </c>
      <c r="L59" s="71">
        <f>'[32]PCSP GROWTH CALC'!I60</f>
        <v>-10882</v>
      </c>
      <c r="M59" s="34">
        <f>'[33]IHSS GROWTH CALC'!I60</f>
        <v>-627</v>
      </c>
      <c r="N59" s="74">
        <f t="shared" si="1"/>
        <v>-25769</v>
      </c>
      <c r="O59" s="29"/>
      <c r="P59" s="34">
        <f t="shared" si="2"/>
        <v>0</v>
      </c>
      <c r="R59" s="71">
        <f>'FY 06-07'!L59</f>
        <v>59340</v>
      </c>
      <c r="S59" s="74">
        <f t="shared" si="3"/>
        <v>-59340</v>
      </c>
    </row>
    <row r="60" spans="1:19" ht="12.75">
      <c r="A60" s="30" t="s">
        <v>67</v>
      </c>
      <c r="C60" s="71">
        <f>'[23]CalWRKs Fed Elig Growth Calc'!H61</f>
        <v>29323</v>
      </c>
      <c r="D60" s="71">
        <f>'[24]CalWRKS Non-Fed Growth Calc'!H61</f>
        <v>-19605</v>
      </c>
      <c r="E60" s="71">
        <f>'[25]CalWRKS ADMIN GROWTH CALC'!J61</f>
        <v>-65649</v>
      </c>
      <c r="F60" s="71">
        <f>'[26]FC ADMIN GROWTH CALC'!I61</f>
        <v>-8416</v>
      </c>
      <c r="G60" s="71">
        <f>'[27]FS ADMIN GROWTH CALC'!I61</f>
        <v>-108316</v>
      </c>
      <c r="H60" s="71">
        <f>'[28]FC ASSISTANCE GROWTH CALC'!I61</f>
        <v>-1096926</v>
      </c>
      <c r="I60" s="71">
        <f>'[29]CWS GROWTH CALCULATION'!I61</f>
        <v>141008</v>
      </c>
      <c r="J60" s="71">
        <f>'[30]FPP Growth Calculation'!G61</f>
        <v>0</v>
      </c>
      <c r="K60" s="71">
        <f>'[31]Adoptions Growth Calc'!I61</f>
        <v>177012</v>
      </c>
      <c r="L60" s="71">
        <f>'[32]PCSP GROWTH CALC'!I61</f>
        <v>345492</v>
      </c>
      <c r="M60" s="34">
        <f>'[33]IHSS GROWTH CALC'!I61</f>
        <v>11205</v>
      </c>
      <c r="N60" s="74">
        <f t="shared" si="1"/>
        <v>-594872</v>
      </c>
      <c r="O60" s="29"/>
      <c r="P60" s="34">
        <f t="shared" si="2"/>
        <v>0</v>
      </c>
      <c r="R60" s="71">
        <f>'FY 06-07'!L60</f>
        <v>1785868</v>
      </c>
      <c r="S60" s="74">
        <f t="shared" si="3"/>
        <v>-1785868</v>
      </c>
    </row>
    <row r="61" spans="1:19" ht="12.75">
      <c r="A61" s="30" t="s">
        <v>68</v>
      </c>
      <c r="C61" s="71">
        <f>'[23]CalWRKs Fed Elig Growth Calc'!H62</f>
        <v>3426</v>
      </c>
      <c r="D61" s="71">
        <f>'[24]CalWRKS Non-Fed Growth Calc'!H62</f>
        <v>-1346</v>
      </c>
      <c r="E61" s="71">
        <f>'[25]CalWRKS ADMIN GROWTH CALC'!J62</f>
        <v>9218</v>
      </c>
      <c r="F61" s="71">
        <f>'[26]FC ADMIN GROWTH CALC'!I62</f>
        <v>-332</v>
      </c>
      <c r="G61" s="71">
        <f>'[27]FS ADMIN GROWTH CALC'!I62</f>
        <v>-14361</v>
      </c>
      <c r="H61" s="71">
        <f>'[28]FC ASSISTANCE GROWTH CALC'!I62</f>
        <v>418789</v>
      </c>
      <c r="I61" s="71">
        <f>'[29]CWS GROWTH CALCULATION'!I62</f>
        <v>-1825</v>
      </c>
      <c r="J61" s="71">
        <f>'[30]FPP Growth Calculation'!G62</f>
        <v>0</v>
      </c>
      <c r="K61" s="71">
        <f>'[31]Adoptions Growth Calc'!I62</f>
        <v>38694</v>
      </c>
      <c r="L61" s="71">
        <f>'[32]PCSP GROWTH CALC'!I62</f>
        <v>69438</v>
      </c>
      <c r="M61" s="34">
        <f>'[33]IHSS GROWTH CALC'!I62</f>
        <v>-4453</v>
      </c>
      <c r="N61" s="74">
        <f t="shared" si="1"/>
        <v>517248</v>
      </c>
      <c r="O61" s="29"/>
      <c r="P61" s="34">
        <f t="shared" si="2"/>
        <v>517248</v>
      </c>
      <c r="R61" s="71">
        <f>'FY 06-07'!L61</f>
        <v>325178</v>
      </c>
      <c r="S61" s="74">
        <f t="shared" si="3"/>
        <v>192070</v>
      </c>
    </row>
    <row r="62" spans="1:19" ht="12.75">
      <c r="A62" s="30" t="s">
        <v>69</v>
      </c>
      <c r="C62" s="71">
        <f>'[23]CalWRKs Fed Elig Growth Calc'!H63</f>
        <v>-30098</v>
      </c>
      <c r="D62" s="71">
        <f>'[24]CalWRKS Non-Fed Growth Calc'!H63</f>
        <v>-1840</v>
      </c>
      <c r="E62" s="71">
        <f>'[25]CalWRKS ADMIN GROWTH CALC'!J63</f>
        <v>25365</v>
      </c>
      <c r="F62" s="71">
        <f>'[26]FC ADMIN GROWTH CALC'!I63</f>
        <v>7658</v>
      </c>
      <c r="G62" s="71">
        <f>'[27]FS ADMIN GROWTH CALC'!I63</f>
        <v>-20308</v>
      </c>
      <c r="H62" s="71">
        <f>'[28]FC ASSISTANCE GROWTH CALC'!I63</f>
        <v>-676969</v>
      </c>
      <c r="I62" s="71">
        <f>'[29]CWS GROWTH CALCULATION'!I63</f>
        <v>588420</v>
      </c>
      <c r="J62" s="71">
        <f>'[30]FPP Growth Calculation'!G63</f>
        <v>0</v>
      </c>
      <c r="K62" s="71">
        <f>'[31]Adoptions Growth Calc'!I63</f>
        <v>65486</v>
      </c>
      <c r="L62" s="71">
        <f>'[32]PCSP GROWTH CALC'!I63</f>
        <v>508369</v>
      </c>
      <c r="M62" s="34">
        <f>'[33]IHSS GROWTH CALC'!I63</f>
        <v>29610</v>
      </c>
      <c r="N62" s="74">
        <f t="shared" si="1"/>
        <v>495693</v>
      </c>
      <c r="O62" s="29"/>
      <c r="P62" s="34">
        <f t="shared" si="2"/>
        <v>495693</v>
      </c>
      <c r="R62" s="71">
        <f>'FY 06-07'!L62</f>
        <v>1705108</v>
      </c>
      <c r="S62" s="74">
        <f t="shared" si="3"/>
        <v>-1209415</v>
      </c>
    </row>
    <row r="63" spans="1:19" ht="12.75">
      <c r="A63" s="30" t="s">
        <v>70</v>
      </c>
      <c r="C63" s="71">
        <f>'[23]CalWRKs Fed Elig Growth Calc'!H64</f>
        <v>51189</v>
      </c>
      <c r="D63" s="71">
        <f>'[24]CalWRKS Non-Fed Growth Calc'!H64</f>
        <v>-1234</v>
      </c>
      <c r="E63" s="71">
        <f>'[25]CalWRKS ADMIN GROWTH CALC'!J64</f>
        <v>-546</v>
      </c>
      <c r="F63" s="71">
        <f>'[26]FC ADMIN GROWTH CALC'!I64</f>
        <v>-16205</v>
      </c>
      <c r="G63" s="71">
        <f>'[27]FS ADMIN GROWTH CALC'!I64</f>
        <v>4765</v>
      </c>
      <c r="H63" s="71">
        <f>'[28]FC ASSISTANCE GROWTH CALC'!I64</f>
        <v>-87044</v>
      </c>
      <c r="I63" s="71">
        <f>'[29]CWS GROWTH CALCULATION'!I64</f>
        <v>248774</v>
      </c>
      <c r="J63" s="71">
        <f>'[30]FPP Growth Calculation'!G64</f>
        <v>0</v>
      </c>
      <c r="K63" s="71">
        <f>'[31]Adoptions Growth Calc'!I64</f>
        <v>97465</v>
      </c>
      <c r="L63" s="71">
        <f>'[32]PCSP GROWTH CALC'!I64</f>
        <v>450813</v>
      </c>
      <c r="M63" s="34">
        <f>'[33]IHSS GROWTH CALC'!I64</f>
        <v>-41442</v>
      </c>
      <c r="N63" s="74">
        <f t="shared" si="1"/>
        <v>706535</v>
      </c>
      <c r="O63" s="29"/>
      <c r="P63" s="34">
        <f t="shared" si="2"/>
        <v>706535</v>
      </c>
      <c r="R63" s="71">
        <f>'FY 06-07'!L63</f>
        <v>201973</v>
      </c>
      <c r="S63" s="74">
        <f t="shared" si="3"/>
        <v>504562</v>
      </c>
    </row>
    <row r="64" spans="1:19" ht="12.75">
      <c r="A64" s="30" t="s">
        <v>71</v>
      </c>
      <c r="C64" s="71">
        <f>'[23]CalWRKs Fed Elig Growth Calc'!H65</f>
        <v>26361</v>
      </c>
      <c r="D64" s="71">
        <f>'[24]CalWRKS Non-Fed Growth Calc'!H65</f>
        <v>-31</v>
      </c>
      <c r="E64" s="71">
        <f>'[25]CalWRKS ADMIN GROWTH CALC'!J65</f>
        <v>-41610</v>
      </c>
      <c r="F64" s="71">
        <f>'[26]FC ADMIN GROWTH CALC'!I65</f>
        <v>-1405</v>
      </c>
      <c r="G64" s="71">
        <f>'[27]FS ADMIN GROWTH CALC'!I65</f>
        <v>-71675</v>
      </c>
      <c r="H64" s="71">
        <f>'[28]FC ASSISTANCE GROWTH CALC'!I65</f>
        <v>7856</v>
      </c>
      <c r="I64" s="71">
        <f>'[29]CWS GROWTH CALCULATION'!I65</f>
        <v>-35598</v>
      </c>
      <c r="J64" s="71">
        <f>'[30]FPP Growth Calculation'!G65</f>
        <v>0</v>
      </c>
      <c r="K64" s="71">
        <f>'[31]Adoptions Growth Calc'!I65</f>
        <v>107670</v>
      </c>
      <c r="L64" s="71">
        <f>'[32]PCSP GROWTH CALC'!I65</f>
        <v>-29703</v>
      </c>
      <c r="M64" s="34">
        <f>'[33]IHSS GROWTH CALC'!I65</f>
        <v>-9968</v>
      </c>
      <c r="N64" s="74">
        <f t="shared" si="1"/>
        <v>-48103</v>
      </c>
      <c r="O64" s="29"/>
      <c r="P64" s="34">
        <f t="shared" si="2"/>
        <v>0</v>
      </c>
      <c r="R64" s="71">
        <f>'FY 06-07'!L64</f>
        <v>253001</v>
      </c>
      <c r="S64" s="74">
        <f t="shared" si="3"/>
        <v>-253001</v>
      </c>
    </row>
    <row r="65" spans="1:19" ht="12.75">
      <c r="A65" s="3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34"/>
      <c r="N65" s="74"/>
      <c r="O65" s="29"/>
      <c r="P65" s="34"/>
      <c r="R65" s="71"/>
      <c r="S65" s="74"/>
    </row>
    <row r="66" spans="1:19" ht="13.5" thickBot="1">
      <c r="A66" s="35" t="s">
        <v>72</v>
      </c>
      <c r="B66" s="36"/>
      <c r="C66" s="72">
        <f aca="true" t="shared" si="4" ref="C66:N66">SUM(C7:C64)</f>
        <v>3534494</v>
      </c>
      <c r="D66" s="72">
        <f t="shared" si="4"/>
        <v>-460390</v>
      </c>
      <c r="E66" s="72">
        <f t="shared" si="4"/>
        <v>-1347407</v>
      </c>
      <c r="F66" s="72">
        <f t="shared" si="4"/>
        <v>-1065715</v>
      </c>
      <c r="G66" s="72">
        <f t="shared" si="4"/>
        <v>-5863544</v>
      </c>
      <c r="H66" s="72">
        <f t="shared" si="4"/>
        <v>167470</v>
      </c>
      <c r="I66" s="72">
        <f t="shared" si="4"/>
        <v>33589344</v>
      </c>
      <c r="J66" s="72">
        <f t="shared" si="4"/>
        <v>1221404</v>
      </c>
      <c r="K66" s="72">
        <f t="shared" si="4"/>
        <v>6402758</v>
      </c>
      <c r="L66" s="72">
        <f t="shared" si="4"/>
        <v>62769669</v>
      </c>
      <c r="M66" s="38">
        <f t="shared" si="4"/>
        <v>-345940</v>
      </c>
      <c r="N66" s="75">
        <f t="shared" si="4"/>
        <v>98602143</v>
      </c>
      <c r="O66" s="29"/>
      <c r="P66" s="38">
        <f>SUM(P7:P64)</f>
        <v>100832370</v>
      </c>
      <c r="R66" s="72">
        <f>SUM(R7:R64)</f>
        <v>89890771</v>
      </c>
      <c r="S66" s="75">
        <f>SUM(S7:S64)</f>
        <v>10941599</v>
      </c>
    </row>
    <row r="67" spans="1:19" ht="13.5" thickBot="1">
      <c r="A67" s="36"/>
      <c r="B67" s="36"/>
      <c r="C67" s="295">
        <f>SUM(C66:D66)</f>
        <v>3074104</v>
      </c>
      <c r="D67" s="296"/>
      <c r="E67" s="95"/>
      <c r="F67" s="96">
        <f>SUM(E66:G66)</f>
        <v>-8276666</v>
      </c>
      <c r="G67" s="97"/>
      <c r="H67" s="39"/>
      <c r="I67" s="295">
        <f>SUM(I66:J66)</f>
        <v>34810748</v>
      </c>
      <c r="J67" s="296"/>
      <c r="K67" s="39"/>
      <c r="L67" s="39"/>
      <c r="M67" s="39"/>
      <c r="N67" s="39"/>
      <c r="O67" s="36"/>
      <c r="P67" s="39"/>
      <c r="R67" s="39"/>
      <c r="S67" s="39"/>
    </row>
    <row r="68" spans="1:19" ht="12.75">
      <c r="A68" s="36"/>
      <c r="B68" s="36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6"/>
      <c r="P68" s="39"/>
      <c r="R68" s="39"/>
      <c r="S68" s="39"/>
    </row>
    <row r="69" spans="1:19" ht="12.75">
      <c r="A69" s="81" t="s">
        <v>88</v>
      </c>
      <c r="B69" s="36"/>
      <c r="C69" s="82" t="s">
        <v>114</v>
      </c>
      <c r="D69" s="82"/>
      <c r="E69" s="82"/>
      <c r="F69" s="82"/>
      <c r="G69" s="39"/>
      <c r="H69" s="39"/>
      <c r="I69" s="39"/>
      <c r="J69" s="39"/>
      <c r="K69" s="39"/>
      <c r="L69" s="39"/>
      <c r="M69" s="39"/>
      <c r="N69" s="39"/>
      <c r="O69" s="36"/>
      <c r="P69" s="39"/>
      <c r="R69" s="39"/>
      <c r="S69" s="39"/>
    </row>
    <row r="70" spans="1:19" ht="12.75">
      <c r="A70" s="81"/>
      <c r="B70" s="36"/>
      <c r="C70" s="82" t="s">
        <v>115</v>
      </c>
      <c r="D70" s="82"/>
      <c r="E70" s="82"/>
      <c r="F70" s="82"/>
      <c r="G70" s="39"/>
      <c r="H70" s="39"/>
      <c r="I70" s="39"/>
      <c r="J70" s="39"/>
      <c r="K70" s="39"/>
      <c r="L70" s="39"/>
      <c r="M70" s="39"/>
      <c r="N70" s="39"/>
      <c r="O70" s="36"/>
      <c r="P70" s="39"/>
      <c r="R70" s="39"/>
      <c r="S70" s="39"/>
    </row>
    <row r="71" spans="1:19" ht="12.75">
      <c r="A71" s="36"/>
      <c r="B71" s="36"/>
      <c r="C71" s="82" t="s">
        <v>99</v>
      </c>
      <c r="D71" s="82"/>
      <c r="E71" s="82"/>
      <c r="F71" s="82"/>
      <c r="G71" s="39"/>
      <c r="H71" s="39"/>
      <c r="I71" s="39"/>
      <c r="J71" s="39"/>
      <c r="K71" s="39"/>
      <c r="L71" s="39"/>
      <c r="M71" s="39"/>
      <c r="N71" s="39"/>
      <c r="O71" s="36"/>
      <c r="P71" s="39"/>
      <c r="R71" s="39"/>
      <c r="S71" s="39"/>
    </row>
    <row r="72" spans="1:19" ht="12.75">
      <c r="A72" s="36"/>
      <c r="B72" s="36"/>
      <c r="C72" s="82" t="s">
        <v>100</v>
      </c>
      <c r="D72" s="82"/>
      <c r="E72" s="82"/>
      <c r="F72" s="82"/>
      <c r="G72" s="39"/>
      <c r="H72" s="39"/>
      <c r="I72" s="39"/>
      <c r="J72" s="39"/>
      <c r="K72" s="39"/>
      <c r="L72" s="39"/>
      <c r="M72" s="39"/>
      <c r="N72" s="39"/>
      <c r="O72" s="36"/>
      <c r="P72" s="39"/>
      <c r="R72" s="39"/>
      <c r="S72" s="39"/>
    </row>
    <row r="73" spans="1:19" ht="12.75">
      <c r="A73" s="36"/>
      <c r="B73" s="36"/>
      <c r="C73" s="82" t="s">
        <v>101</v>
      </c>
      <c r="D73" s="82"/>
      <c r="E73" s="82"/>
      <c r="F73" s="82"/>
      <c r="G73" s="39"/>
      <c r="H73" s="39"/>
      <c r="I73" s="39"/>
      <c r="J73" s="39"/>
      <c r="K73" s="39"/>
      <c r="L73" s="39"/>
      <c r="M73" s="39"/>
      <c r="N73" s="39"/>
      <c r="O73" s="36"/>
      <c r="P73" s="39"/>
      <c r="R73" s="39"/>
      <c r="S73" s="39"/>
    </row>
    <row r="74" spans="1:19" ht="12.75">
      <c r="A74" s="36"/>
      <c r="B74" s="36"/>
      <c r="C74" s="82" t="s">
        <v>102</v>
      </c>
      <c r="D74" s="82"/>
      <c r="E74" s="82"/>
      <c r="F74" s="82"/>
      <c r="G74" s="39"/>
      <c r="H74" s="39"/>
      <c r="I74" s="39"/>
      <c r="J74" s="39"/>
      <c r="K74" s="39"/>
      <c r="L74" s="39"/>
      <c r="M74" s="39"/>
      <c r="N74" s="39"/>
      <c r="O74" s="36"/>
      <c r="P74" s="39"/>
      <c r="R74" s="39"/>
      <c r="S74" s="39"/>
    </row>
    <row r="75" spans="1:19" ht="12.75">
      <c r="A75" s="36"/>
      <c r="B75" s="36"/>
      <c r="C75" s="82" t="s">
        <v>120</v>
      </c>
      <c r="D75" s="82"/>
      <c r="E75" s="82"/>
      <c r="F75" s="82"/>
      <c r="G75" s="39"/>
      <c r="H75" s="39"/>
      <c r="I75" s="39"/>
      <c r="J75" s="39"/>
      <c r="K75" s="39"/>
      <c r="L75" s="39"/>
      <c r="M75" s="39"/>
      <c r="N75" s="39"/>
      <c r="O75" s="36"/>
      <c r="P75" s="39"/>
      <c r="R75" s="39"/>
      <c r="S75" s="39"/>
    </row>
    <row r="76" spans="1:19" ht="12.75">
      <c r="A76" s="36"/>
      <c r="B76" s="36"/>
      <c r="C76" s="82" t="s">
        <v>121</v>
      </c>
      <c r="D76" s="82"/>
      <c r="E76" s="82"/>
      <c r="F76" s="82"/>
      <c r="G76" s="39"/>
      <c r="H76" s="39"/>
      <c r="I76" s="39"/>
      <c r="J76" s="39"/>
      <c r="K76" s="39"/>
      <c r="L76" s="39"/>
      <c r="M76" s="39"/>
      <c r="N76" s="39"/>
      <c r="O76" s="36"/>
      <c r="P76" s="39"/>
      <c r="R76" s="39"/>
      <c r="S76" s="39"/>
    </row>
    <row r="77" spans="1:19" ht="12.75">
      <c r="A77" s="36"/>
      <c r="B77" s="36"/>
      <c r="C77" s="82" t="s">
        <v>118</v>
      </c>
      <c r="D77" s="82"/>
      <c r="E77" s="82"/>
      <c r="F77" s="82"/>
      <c r="G77" s="39"/>
      <c r="H77" s="39"/>
      <c r="I77" s="39"/>
      <c r="J77" s="39"/>
      <c r="K77" s="39"/>
      <c r="L77" s="39"/>
      <c r="M77" s="39"/>
      <c r="N77" s="39"/>
      <c r="O77" s="36"/>
      <c r="P77" s="39"/>
      <c r="R77" s="39"/>
      <c r="S77" s="39"/>
    </row>
    <row r="78" spans="1:19" ht="12.75">
      <c r="A78" s="36"/>
      <c r="B78" s="36"/>
      <c r="C78" s="82" t="s">
        <v>117</v>
      </c>
      <c r="D78" s="82"/>
      <c r="E78" s="82"/>
      <c r="F78" s="82"/>
      <c r="G78" s="39"/>
      <c r="H78" s="39"/>
      <c r="I78" s="39"/>
      <c r="J78" s="39"/>
      <c r="K78" s="39"/>
      <c r="L78" s="39"/>
      <c r="M78" s="39"/>
      <c r="N78" s="39"/>
      <c r="O78" s="36"/>
      <c r="P78" s="39"/>
      <c r="R78" s="39"/>
      <c r="S78" s="39"/>
    </row>
    <row r="79" spans="1:19" ht="12.75">
      <c r="A79" s="36"/>
      <c r="B79" s="36"/>
      <c r="C79" s="82" t="s">
        <v>116</v>
      </c>
      <c r="D79" s="82"/>
      <c r="E79" s="82"/>
      <c r="F79" s="82"/>
      <c r="G79" s="39"/>
      <c r="H79" s="39"/>
      <c r="I79" s="39"/>
      <c r="J79" s="39"/>
      <c r="K79" s="39"/>
      <c r="L79" s="39"/>
      <c r="M79" s="39"/>
      <c r="N79" s="39"/>
      <c r="O79" s="36"/>
      <c r="P79" s="39"/>
      <c r="R79" s="39"/>
      <c r="S79" s="39"/>
    </row>
    <row r="80" spans="1:19" ht="13.5">
      <c r="A80" s="87" t="s">
        <v>89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4"/>
      <c r="P80" s="7"/>
      <c r="R80" s="7"/>
      <c r="S80" s="7"/>
    </row>
    <row r="81" spans="1:19" s="42" customFormat="1" ht="12.75">
      <c r="A81" s="41" t="s">
        <v>109</v>
      </c>
      <c r="C81" s="85">
        <f aca="true" t="shared" si="5" ref="C81:M81">C66</f>
        <v>3534494</v>
      </c>
      <c r="D81" s="85">
        <f t="shared" si="5"/>
        <v>-460390</v>
      </c>
      <c r="E81" s="85">
        <f t="shared" si="5"/>
        <v>-1347407</v>
      </c>
      <c r="F81" s="85">
        <f t="shared" si="5"/>
        <v>-1065715</v>
      </c>
      <c r="G81" s="85">
        <f t="shared" si="5"/>
        <v>-5863544</v>
      </c>
      <c r="H81" s="85">
        <f t="shared" si="5"/>
        <v>167470</v>
      </c>
      <c r="I81" s="85">
        <f t="shared" si="5"/>
        <v>33589344</v>
      </c>
      <c r="J81" s="85">
        <f t="shared" si="5"/>
        <v>1221404</v>
      </c>
      <c r="K81" s="85">
        <f t="shared" si="5"/>
        <v>6402758</v>
      </c>
      <c r="L81" s="85">
        <f t="shared" si="5"/>
        <v>62769669</v>
      </c>
      <c r="M81" s="85">
        <f t="shared" si="5"/>
        <v>-345940</v>
      </c>
      <c r="N81" s="85">
        <f>SUM(C81:M81)</f>
        <v>98602143</v>
      </c>
      <c r="O81" s="43"/>
      <c r="P81" s="43">
        <f>$P$66</f>
        <v>100832370</v>
      </c>
      <c r="R81" s="43"/>
      <c r="S81" s="43"/>
    </row>
    <row r="82" spans="1:19" s="83" customFormat="1" ht="12.75">
      <c r="A82" s="41" t="s">
        <v>108</v>
      </c>
      <c r="C82" s="86">
        <v>525570</v>
      </c>
      <c r="D82" s="86">
        <v>15831</v>
      </c>
      <c r="E82" s="86">
        <v>-784028</v>
      </c>
      <c r="F82" s="86">
        <v>-488133</v>
      </c>
      <c r="G82" s="86">
        <v>766054</v>
      </c>
      <c r="H82" s="86">
        <f>'FY 06-07'!E66</f>
        <v>2008380</v>
      </c>
      <c r="I82" s="86">
        <v>27115972</v>
      </c>
      <c r="J82" s="86">
        <v>1753948</v>
      </c>
      <c r="K82" s="86">
        <f>'FY 06-07'!G66</f>
        <v>7704107</v>
      </c>
      <c r="L82" s="86">
        <f>'FY 06-07'!H66</f>
        <v>77745791</v>
      </c>
      <c r="M82" s="86">
        <f>'FY 06-07'!I66</f>
        <v>-32767931</v>
      </c>
      <c r="N82" s="86">
        <f>SUM(C82:M82)</f>
        <v>83595561</v>
      </c>
      <c r="O82" s="84"/>
      <c r="P82" s="84">
        <f>'FY 06-07'!$L$66</f>
        <v>89890771</v>
      </c>
      <c r="R82" s="84"/>
      <c r="S82" s="84"/>
    </row>
    <row r="83" spans="1:19" s="42" customFormat="1" ht="12.75">
      <c r="A83" s="41" t="s">
        <v>73</v>
      </c>
      <c r="C83" s="85">
        <f>C81-C82</f>
        <v>3008924</v>
      </c>
      <c r="D83" s="85">
        <f>D81-D82</f>
        <v>-476221</v>
      </c>
      <c r="E83" s="85">
        <f aca="true" t="shared" si="6" ref="E83:P83">E81-E82</f>
        <v>-563379</v>
      </c>
      <c r="F83" s="85">
        <f t="shared" si="6"/>
        <v>-577582</v>
      </c>
      <c r="G83" s="85">
        <f t="shared" si="6"/>
        <v>-6629598</v>
      </c>
      <c r="H83" s="85">
        <f t="shared" si="6"/>
        <v>-1840910</v>
      </c>
      <c r="I83" s="85">
        <f t="shared" si="6"/>
        <v>6473372</v>
      </c>
      <c r="J83" s="85">
        <f t="shared" si="6"/>
        <v>-532544</v>
      </c>
      <c r="K83" s="85">
        <f t="shared" si="6"/>
        <v>-1301349</v>
      </c>
      <c r="L83" s="85">
        <f t="shared" si="6"/>
        <v>-14976122</v>
      </c>
      <c r="M83" s="85">
        <f t="shared" si="6"/>
        <v>32421991</v>
      </c>
      <c r="N83" s="85">
        <f t="shared" si="6"/>
        <v>15006582</v>
      </c>
      <c r="O83" s="84"/>
      <c r="P83" s="85">
        <f t="shared" si="6"/>
        <v>10941599</v>
      </c>
      <c r="R83" s="85"/>
      <c r="S83" s="85"/>
    </row>
    <row r="84" spans="1:19" s="42" customFormat="1" ht="12.75">
      <c r="A84" s="41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4"/>
      <c r="P84" s="43"/>
      <c r="R84" s="43"/>
      <c r="S84" s="43"/>
    </row>
    <row r="85" spans="1:19" s="42" customFormat="1" ht="12.75">
      <c r="A85" s="41" t="s">
        <v>104</v>
      </c>
      <c r="C85" s="44">
        <f aca="true" t="shared" si="7" ref="C85:N85">IF(C66=0,0,ROUND(C83/C66,4))</f>
        <v>0.8513</v>
      </c>
      <c r="D85" s="44">
        <f t="shared" si="7"/>
        <v>1.0344</v>
      </c>
      <c r="E85" s="44">
        <f t="shared" si="7"/>
        <v>0.4181</v>
      </c>
      <c r="F85" s="44">
        <f t="shared" si="7"/>
        <v>0.542</v>
      </c>
      <c r="G85" s="44">
        <f t="shared" si="7"/>
        <v>1.1306</v>
      </c>
      <c r="H85" s="44">
        <f t="shared" si="7"/>
        <v>-10.9925</v>
      </c>
      <c r="I85" s="44">
        <f t="shared" si="7"/>
        <v>0.1927</v>
      </c>
      <c r="J85" s="44">
        <f t="shared" si="7"/>
        <v>-0.436</v>
      </c>
      <c r="K85" s="44">
        <f t="shared" si="7"/>
        <v>-0.2032</v>
      </c>
      <c r="L85" s="44">
        <f t="shared" si="7"/>
        <v>-0.2386</v>
      </c>
      <c r="M85" s="44">
        <f t="shared" si="7"/>
        <v>-93.7214</v>
      </c>
      <c r="N85" s="44">
        <f t="shared" si="7"/>
        <v>0.1522</v>
      </c>
      <c r="O85" s="84"/>
      <c r="P85" s="44">
        <f>IF(P66=0,0,ROUND(P83/P66,4))</f>
        <v>0.1085</v>
      </c>
      <c r="R85" s="44"/>
      <c r="S85" s="44"/>
    </row>
    <row r="86" spans="1:19" s="42" customFormat="1" ht="12.75">
      <c r="A86" s="41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84"/>
      <c r="P86" s="44"/>
      <c r="R86" s="44"/>
      <c r="S86" s="44"/>
    </row>
    <row r="87" spans="1:19" s="42" customFormat="1" ht="12.75">
      <c r="A87" s="41" t="s">
        <v>96</v>
      </c>
      <c r="C87" s="44">
        <v>0.055</v>
      </c>
      <c r="D87" s="44">
        <v>0.055</v>
      </c>
      <c r="E87" s="44">
        <v>0.25</v>
      </c>
      <c r="F87" s="44">
        <v>0.5</v>
      </c>
      <c r="G87" s="44">
        <v>0.5</v>
      </c>
      <c r="H87" s="44">
        <v>0.05</v>
      </c>
      <c r="I87" s="44">
        <v>0</v>
      </c>
      <c r="J87" s="44"/>
      <c r="K87" s="44">
        <v>0</v>
      </c>
      <c r="L87" s="44">
        <v>0</v>
      </c>
      <c r="M87" s="44">
        <v>0</v>
      </c>
      <c r="N87" s="43"/>
      <c r="O87" s="43"/>
      <c r="P87" s="43"/>
      <c r="R87" s="43"/>
      <c r="S87" s="43"/>
    </row>
    <row r="88" spans="1:19" s="83" customFormat="1" ht="12.75">
      <c r="A88" s="41" t="s">
        <v>103</v>
      </c>
      <c r="C88" s="91">
        <v>0.025</v>
      </c>
      <c r="D88" s="91">
        <v>0.05</v>
      </c>
      <c r="E88" s="92" t="s">
        <v>95</v>
      </c>
      <c r="F88" s="91">
        <v>0.3</v>
      </c>
      <c r="G88" s="91">
        <v>0.3</v>
      </c>
      <c r="H88" s="91">
        <v>0.6</v>
      </c>
      <c r="I88" s="91">
        <v>0.3</v>
      </c>
      <c r="J88" s="91"/>
      <c r="K88" s="91">
        <v>0.25</v>
      </c>
      <c r="L88" s="91">
        <v>0.35</v>
      </c>
      <c r="M88" s="91">
        <v>0.35</v>
      </c>
      <c r="N88" s="93"/>
      <c r="O88" s="94"/>
      <c r="P88" s="94"/>
      <c r="R88" s="94"/>
      <c r="S88" s="94"/>
    </row>
    <row r="89" spans="1:19" ht="12.75">
      <c r="A89" s="48" t="s">
        <v>73</v>
      </c>
      <c r="C89" s="49">
        <f>C88-C87</f>
        <v>-0.03</v>
      </c>
      <c r="D89" s="49">
        <f>D88-D87</f>
        <v>-0.0049999999999999975</v>
      </c>
      <c r="E89" s="49"/>
      <c r="F89" s="49">
        <f aca="true" t="shared" si="8" ref="F89:L89">F88-F87</f>
        <v>-0.2</v>
      </c>
      <c r="G89" s="49">
        <f t="shared" si="8"/>
        <v>-0.2</v>
      </c>
      <c r="H89" s="49">
        <f t="shared" si="8"/>
        <v>0.5499999999999999</v>
      </c>
      <c r="I89" s="49">
        <f t="shared" si="8"/>
        <v>0.3</v>
      </c>
      <c r="J89" s="49"/>
      <c r="K89" s="49">
        <f t="shared" si="8"/>
        <v>0.25</v>
      </c>
      <c r="L89" s="49">
        <f t="shared" si="8"/>
        <v>0.35</v>
      </c>
      <c r="M89" s="49"/>
      <c r="N89" s="4"/>
      <c r="O89" s="4"/>
      <c r="P89" s="4"/>
      <c r="R89" s="4"/>
      <c r="S89" s="4"/>
    </row>
  </sheetData>
  <sheetProtection/>
  <mergeCells count="2">
    <mergeCell ref="C67:D67"/>
    <mergeCell ref="I67:J67"/>
  </mergeCells>
  <printOptions horizontalCentered="1"/>
  <pageMargins left="0" right="0" top="0.5" bottom="0.25" header="0.25" footer="0"/>
  <pageSetup horizontalDpi="600" verticalDpi="600" orientation="landscape" scale="56" r:id="rId1"/>
  <headerFooter alignWithMargins="0">
    <oddHeader>&amp;RPAGE &amp;P OF &amp;N</oddHeader>
    <oddFooter>&amp;L&amp;F / &amp;A&amp;R&amp;D  &amp;T</oddFooter>
  </headerFooter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6.28125" style="3" customWidth="1"/>
    <col min="2" max="2" width="1.57421875" style="3" customWidth="1"/>
    <col min="3" max="3" width="13.140625" style="3" customWidth="1"/>
    <col min="4" max="4" width="12.57421875" style="3" customWidth="1"/>
    <col min="5" max="5" width="12.8515625" style="3" customWidth="1"/>
    <col min="6" max="6" width="13.28125" style="3" customWidth="1"/>
    <col min="7" max="7" width="12.00390625" style="3" customWidth="1"/>
    <col min="8" max="8" width="13.7109375" style="3" customWidth="1"/>
    <col min="9" max="9" width="13.140625" style="3" customWidth="1"/>
    <col min="10" max="10" width="15.140625" style="3" bestFit="1" customWidth="1"/>
    <col min="11" max="11" width="1.57421875" style="3" customWidth="1"/>
    <col min="12" max="12" width="17.57421875" style="3" bestFit="1" customWidth="1"/>
    <col min="13" max="16384" width="9.140625" style="3" customWidth="1"/>
  </cols>
  <sheetData>
    <row r="1" spans="1:12" ht="12.75">
      <c r="A1" s="2" t="s">
        <v>110</v>
      </c>
      <c r="C1" s="4"/>
      <c r="D1" s="4"/>
      <c r="E1" s="4"/>
      <c r="F1" s="5"/>
      <c r="G1" s="4"/>
      <c r="H1" s="4"/>
      <c r="I1" s="4"/>
      <c r="J1" s="4"/>
      <c r="K1" s="4"/>
      <c r="L1" s="6"/>
    </row>
    <row r="2" spans="1:12" ht="13.5" thickBot="1">
      <c r="A2" s="2" t="s">
        <v>85</v>
      </c>
      <c r="C2" s="4"/>
      <c r="D2" s="4"/>
      <c r="E2" s="4"/>
      <c r="F2" s="5"/>
      <c r="G2" s="4"/>
      <c r="H2" s="4"/>
      <c r="I2" s="4"/>
      <c r="J2" s="4"/>
      <c r="K2" s="4"/>
      <c r="L2" s="6"/>
    </row>
    <row r="3" spans="1:12" s="10" customFormat="1" ht="12.75">
      <c r="A3" s="9"/>
      <c r="C3" s="11"/>
      <c r="D3" s="12" t="s">
        <v>1</v>
      </c>
      <c r="E3" s="65"/>
      <c r="F3" s="12"/>
      <c r="G3" s="12"/>
      <c r="H3" s="12"/>
      <c r="I3" s="13"/>
      <c r="J3" s="14" t="s">
        <v>112</v>
      </c>
      <c r="K3" s="7"/>
      <c r="L3" s="14" t="s">
        <v>112</v>
      </c>
    </row>
    <row r="4" spans="1:12" s="10" customFormat="1" ht="12.75">
      <c r="A4" s="15"/>
      <c r="C4" s="16" t="s">
        <v>2</v>
      </c>
      <c r="D4" s="17" t="s">
        <v>3</v>
      </c>
      <c r="E4" s="66"/>
      <c r="F4" s="17"/>
      <c r="G4" s="17"/>
      <c r="H4" s="17"/>
      <c r="I4" s="18"/>
      <c r="J4" s="19" t="s">
        <v>4</v>
      </c>
      <c r="K4" s="7"/>
      <c r="L4" s="19" t="s">
        <v>4</v>
      </c>
    </row>
    <row r="5" spans="1:12" s="10" customFormat="1" ht="13.5" thickBot="1">
      <c r="A5" s="20" t="s">
        <v>5</v>
      </c>
      <c r="C5" s="21" t="s">
        <v>84</v>
      </c>
      <c r="D5" s="22" t="s">
        <v>6</v>
      </c>
      <c r="E5" s="67" t="s">
        <v>7</v>
      </c>
      <c r="F5" s="22" t="s">
        <v>8</v>
      </c>
      <c r="G5" s="22" t="s">
        <v>9</v>
      </c>
      <c r="H5" s="22" t="s">
        <v>10</v>
      </c>
      <c r="I5" s="23" t="s">
        <v>11</v>
      </c>
      <c r="J5" s="24" t="s">
        <v>12</v>
      </c>
      <c r="K5" s="7"/>
      <c r="L5" s="24" t="s">
        <v>13</v>
      </c>
    </row>
    <row r="6" spans="3:12" ht="13.5" thickBot="1">
      <c r="C6" s="8"/>
      <c r="D6" s="8"/>
      <c r="E6" s="8"/>
      <c r="F6" s="8"/>
      <c r="G6" s="8"/>
      <c r="H6" s="8"/>
      <c r="I6" s="8"/>
      <c r="J6" s="8"/>
      <c r="K6" s="4"/>
      <c r="L6" s="8"/>
    </row>
    <row r="7" spans="1:12" ht="12.75">
      <c r="A7" s="1" t="s">
        <v>14</v>
      </c>
      <c r="B7" s="4"/>
      <c r="C7" s="70">
        <v>-144321</v>
      </c>
      <c r="D7" s="70">
        <v>-277318</v>
      </c>
      <c r="E7" s="70">
        <v>-4284700</v>
      </c>
      <c r="F7" s="70">
        <v>-97399</v>
      </c>
      <c r="G7" s="70">
        <v>337333</v>
      </c>
      <c r="H7" s="70">
        <v>2283587</v>
      </c>
      <c r="I7" s="28">
        <v>-1346595</v>
      </c>
      <c r="J7" s="73">
        <f aca="true" t="shared" si="0" ref="J7:J64">SUM(C7:I7)</f>
        <v>-3529413</v>
      </c>
      <c r="K7" s="29"/>
      <c r="L7" s="28">
        <f aca="true" t="shared" si="1" ref="L7:L64">IF(J7&lt;0,0,J7)</f>
        <v>0</v>
      </c>
    </row>
    <row r="8" spans="1:12" ht="12.75">
      <c r="A8" s="30" t="s">
        <v>15</v>
      </c>
      <c r="C8" s="71">
        <v>2</v>
      </c>
      <c r="D8" s="71">
        <v>-5486</v>
      </c>
      <c r="E8" s="71">
        <v>7980</v>
      </c>
      <c r="F8" s="71">
        <v>350</v>
      </c>
      <c r="G8" s="71">
        <v>-1553</v>
      </c>
      <c r="H8" s="71">
        <v>-1796</v>
      </c>
      <c r="I8" s="34">
        <v>-14726</v>
      </c>
      <c r="J8" s="74">
        <f t="shared" si="0"/>
        <v>-15229</v>
      </c>
      <c r="K8" s="29"/>
      <c r="L8" s="34">
        <f t="shared" si="1"/>
        <v>0</v>
      </c>
    </row>
    <row r="9" spans="1:12" ht="12.75">
      <c r="A9" s="30" t="s">
        <v>16</v>
      </c>
      <c r="C9" s="71">
        <v>1567</v>
      </c>
      <c r="D9" s="71">
        <v>-1634</v>
      </c>
      <c r="E9" s="71">
        <v>21778</v>
      </c>
      <c r="F9" s="71">
        <v>17820</v>
      </c>
      <c r="G9" s="71">
        <v>8253</v>
      </c>
      <c r="H9" s="71">
        <v>64437</v>
      </c>
      <c r="I9" s="34">
        <v>-22278</v>
      </c>
      <c r="J9" s="74">
        <f t="shared" si="0"/>
        <v>89943</v>
      </c>
      <c r="K9" s="29"/>
      <c r="L9" s="34">
        <f t="shared" si="1"/>
        <v>89943</v>
      </c>
    </row>
    <row r="10" spans="1:12" ht="12.75">
      <c r="A10" s="30" t="s">
        <v>17</v>
      </c>
      <c r="C10" s="71">
        <v>11166</v>
      </c>
      <c r="D10" s="71">
        <v>-224308</v>
      </c>
      <c r="E10" s="71">
        <v>117144</v>
      </c>
      <c r="F10" s="71">
        <v>-114</v>
      </c>
      <c r="G10" s="71">
        <v>98487</v>
      </c>
      <c r="H10" s="71">
        <v>841026</v>
      </c>
      <c r="I10" s="34">
        <v>-613267</v>
      </c>
      <c r="J10" s="74">
        <f t="shared" si="0"/>
        <v>230134</v>
      </c>
      <c r="K10" s="29"/>
      <c r="L10" s="34">
        <f t="shared" si="1"/>
        <v>230134</v>
      </c>
    </row>
    <row r="11" spans="1:12" ht="12.75">
      <c r="A11" s="30" t="s">
        <v>18</v>
      </c>
      <c r="C11" s="71">
        <v>2677</v>
      </c>
      <c r="D11" s="71">
        <v>-700</v>
      </c>
      <c r="E11" s="71">
        <v>-268531</v>
      </c>
      <c r="F11" s="71">
        <v>65323</v>
      </c>
      <c r="G11" s="71">
        <v>13978</v>
      </c>
      <c r="H11" s="71">
        <v>140258</v>
      </c>
      <c r="I11" s="34">
        <v>-20262</v>
      </c>
      <c r="J11" s="74">
        <f t="shared" si="0"/>
        <v>-67257</v>
      </c>
      <c r="K11" s="29"/>
      <c r="L11" s="34">
        <f t="shared" si="1"/>
        <v>0</v>
      </c>
    </row>
    <row r="12" spans="1:12" ht="12.75">
      <c r="A12" s="30" t="s">
        <v>19</v>
      </c>
      <c r="C12" s="71">
        <v>-1559</v>
      </c>
      <c r="D12" s="71">
        <v>2078</v>
      </c>
      <c r="E12" s="71">
        <v>152371</v>
      </c>
      <c r="F12" s="71">
        <v>12084</v>
      </c>
      <c r="G12" s="71">
        <v>-148</v>
      </c>
      <c r="H12" s="71">
        <v>70298</v>
      </c>
      <c r="I12" s="34">
        <v>-35657</v>
      </c>
      <c r="J12" s="74">
        <f t="shared" si="0"/>
        <v>199467</v>
      </c>
      <c r="K12" s="29"/>
      <c r="L12" s="34">
        <f t="shared" si="1"/>
        <v>199467</v>
      </c>
    </row>
    <row r="13" spans="1:12" ht="12.75">
      <c r="A13" s="30" t="s">
        <v>20</v>
      </c>
      <c r="C13" s="71">
        <v>-66923</v>
      </c>
      <c r="D13" s="71">
        <v>126809</v>
      </c>
      <c r="E13" s="71">
        <v>853986</v>
      </c>
      <c r="F13" s="71">
        <v>1100708</v>
      </c>
      <c r="G13" s="71">
        <v>165641</v>
      </c>
      <c r="H13" s="71">
        <v>1431957</v>
      </c>
      <c r="I13" s="34">
        <v>-557135</v>
      </c>
      <c r="J13" s="74">
        <f t="shared" si="0"/>
        <v>3055043</v>
      </c>
      <c r="K13" s="29"/>
      <c r="L13" s="34">
        <f t="shared" si="1"/>
        <v>3055043</v>
      </c>
    </row>
    <row r="14" spans="1:12" ht="12.75">
      <c r="A14" s="30" t="s">
        <v>21</v>
      </c>
      <c r="C14" s="71">
        <v>7339</v>
      </c>
      <c r="D14" s="71">
        <v>-15865</v>
      </c>
      <c r="E14" s="71">
        <v>41165</v>
      </c>
      <c r="F14" s="71">
        <v>63790</v>
      </c>
      <c r="G14" s="71">
        <v>10692</v>
      </c>
      <c r="H14" s="71">
        <v>78795</v>
      </c>
      <c r="I14" s="34">
        <v>-42307</v>
      </c>
      <c r="J14" s="74">
        <f t="shared" si="0"/>
        <v>143609</v>
      </c>
      <c r="K14" s="29"/>
      <c r="L14" s="34">
        <f t="shared" si="1"/>
        <v>143609</v>
      </c>
    </row>
    <row r="15" spans="1:12" ht="12.75">
      <c r="A15" s="30" t="s">
        <v>22</v>
      </c>
      <c r="C15" s="71">
        <v>-7741</v>
      </c>
      <c r="D15" s="71">
        <v>-13578</v>
      </c>
      <c r="E15" s="71">
        <v>105162</v>
      </c>
      <c r="F15" s="71">
        <v>66263</v>
      </c>
      <c r="G15" s="71">
        <v>9102</v>
      </c>
      <c r="H15" s="71">
        <v>384913</v>
      </c>
      <c r="I15" s="34">
        <v>-121938</v>
      </c>
      <c r="J15" s="74">
        <f t="shared" si="0"/>
        <v>422183</v>
      </c>
      <c r="K15" s="29"/>
      <c r="L15" s="34">
        <f t="shared" si="1"/>
        <v>422183</v>
      </c>
    </row>
    <row r="16" spans="1:12" ht="12.75">
      <c r="A16" s="30" t="s">
        <v>23</v>
      </c>
      <c r="C16" s="71">
        <v>-97060</v>
      </c>
      <c r="D16" s="71">
        <v>25033</v>
      </c>
      <c r="E16" s="71">
        <v>-2527510</v>
      </c>
      <c r="F16" s="71">
        <v>293832</v>
      </c>
      <c r="G16" s="71">
        <v>248355</v>
      </c>
      <c r="H16" s="71">
        <v>1973029</v>
      </c>
      <c r="I16" s="34">
        <v>-1212898</v>
      </c>
      <c r="J16" s="74">
        <f t="shared" si="0"/>
        <v>-1297219</v>
      </c>
      <c r="K16" s="29"/>
      <c r="L16" s="34">
        <f t="shared" si="1"/>
        <v>0</v>
      </c>
    </row>
    <row r="17" spans="1:12" ht="12.75">
      <c r="A17" s="30" t="s">
        <v>24</v>
      </c>
      <c r="C17" s="71">
        <v>-2316</v>
      </c>
      <c r="D17" s="71">
        <v>4571</v>
      </c>
      <c r="E17" s="71">
        <v>12411</v>
      </c>
      <c r="F17" s="71">
        <v>10244</v>
      </c>
      <c r="G17" s="71">
        <v>3767</v>
      </c>
      <c r="H17" s="71">
        <v>68750</v>
      </c>
      <c r="I17" s="34">
        <v>-48488</v>
      </c>
      <c r="J17" s="74">
        <f t="shared" si="0"/>
        <v>48939</v>
      </c>
      <c r="K17" s="29"/>
      <c r="L17" s="34">
        <f t="shared" si="1"/>
        <v>48939</v>
      </c>
    </row>
    <row r="18" spans="1:12" ht="12.75">
      <c r="A18" s="30" t="s">
        <v>25</v>
      </c>
      <c r="C18" s="71">
        <v>17080</v>
      </c>
      <c r="D18" s="71">
        <v>-35864</v>
      </c>
      <c r="E18" s="71">
        <v>537284</v>
      </c>
      <c r="F18" s="71">
        <v>14228</v>
      </c>
      <c r="G18" s="71">
        <v>54765</v>
      </c>
      <c r="H18" s="71">
        <v>376571</v>
      </c>
      <c r="I18" s="34">
        <v>-277511</v>
      </c>
      <c r="J18" s="74">
        <f t="shared" si="0"/>
        <v>686553</v>
      </c>
      <c r="K18" s="29"/>
      <c r="L18" s="34">
        <f t="shared" si="1"/>
        <v>686553</v>
      </c>
    </row>
    <row r="19" spans="1:12" ht="12.75">
      <c r="A19" s="30" t="s">
        <v>26</v>
      </c>
      <c r="C19" s="71">
        <v>26932</v>
      </c>
      <c r="D19" s="71">
        <v>3438</v>
      </c>
      <c r="E19" s="71">
        <v>-312705</v>
      </c>
      <c r="F19" s="71">
        <v>291111</v>
      </c>
      <c r="G19" s="71">
        <v>24702</v>
      </c>
      <c r="H19" s="71">
        <v>648182</v>
      </c>
      <c r="I19" s="34">
        <v>-488226</v>
      </c>
      <c r="J19" s="74">
        <f t="shared" si="0"/>
        <v>193434</v>
      </c>
      <c r="K19" s="29"/>
      <c r="L19" s="34">
        <f t="shared" si="1"/>
        <v>193434</v>
      </c>
    </row>
    <row r="20" spans="1:12" ht="12.75">
      <c r="A20" s="30" t="s">
        <v>27</v>
      </c>
      <c r="C20" s="71">
        <v>-4861</v>
      </c>
      <c r="D20" s="71">
        <v>10027</v>
      </c>
      <c r="E20" s="71">
        <v>-79331</v>
      </c>
      <c r="F20" s="71">
        <v>11415</v>
      </c>
      <c r="G20" s="71">
        <v>2731</v>
      </c>
      <c r="H20" s="71">
        <v>53204</v>
      </c>
      <c r="I20" s="34">
        <v>-10043</v>
      </c>
      <c r="J20" s="74">
        <f t="shared" si="0"/>
        <v>-16858</v>
      </c>
      <c r="K20" s="29"/>
      <c r="L20" s="34">
        <f t="shared" si="1"/>
        <v>0</v>
      </c>
    </row>
    <row r="21" spans="1:12" ht="12.75">
      <c r="A21" s="30" t="s">
        <v>28</v>
      </c>
      <c r="C21" s="71">
        <v>6208</v>
      </c>
      <c r="D21" s="71">
        <v>-87711</v>
      </c>
      <c r="E21" s="71">
        <v>-1147103</v>
      </c>
      <c r="F21" s="71">
        <v>358368</v>
      </c>
      <c r="G21" s="71">
        <v>568193</v>
      </c>
      <c r="H21" s="71">
        <v>2114172</v>
      </c>
      <c r="I21" s="34">
        <v>-370812</v>
      </c>
      <c r="J21" s="74">
        <f t="shared" si="0"/>
        <v>1441315</v>
      </c>
      <c r="K21" s="29"/>
      <c r="L21" s="34">
        <f t="shared" si="1"/>
        <v>1441315</v>
      </c>
    </row>
    <row r="22" spans="1:12" ht="12.75">
      <c r="A22" s="30" t="s">
        <v>29</v>
      </c>
      <c r="C22" s="71">
        <v>2421</v>
      </c>
      <c r="D22" s="71">
        <v>7477</v>
      </c>
      <c r="E22" s="71">
        <v>241843</v>
      </c>
      <c r="F22" s="71">
        <v>265354</v>
      </c>
      <c r="G22" s="71">
        <v>22848</v>
      </c>
      <c r="H22" s="71">
        <v>296684</v>
      </c>
      <c r="I22" s="34">
        <v>-150542</v>
      </c>
      <c r="J22" s="74">
        <f t="shared" si="0"/>
        <v>686085</v>
      </c>
      <c r="K22" s="29"/>
      <c r="L22" s="34">
        <f t="shared" si="1"/>
        <v>686085</v>
      </c>
    </row>
    <row r="23" spans="1:12" ht="12.75">
      <c r="A23" s="30" t="s">
        <v>30</v>
      </c>
      <c r="C23" s="71">
        <v>18303</v>
      </c>
      <c r="D23" s="71">
        <v>22217</v>
      </c>
      <c r="E23" s="71">
        <v>-168875</v>
      </c>
      <c r="F23" s="71">
        <v>-19436</v>
      </c>
      <c r="G23" s="71">
        <v>30238</v>
      </c>
      <c r="H23" s="71">
        <v>81055</v>
      </c>
      <c r="I23" s="34">
        <v>-214731</v>
      </c>
      <c r="J23" s="74">
        <f t="shared" si="0"/>
        <v>-251229</v>
      </c>
      <c r="K23" s="29"/>
      <c r="L23" s="34">
        <f t="shared" si="1"/>
        <v>0</v>
      </c>
    </row>
    <row r="24" spans="1:12" ht="12.75">
      <c r="A24" s="30" t="s">
        <v>31</v>
      </c>
      <c r="C24" s="71">
        <v>8491</v>
      </c>
      <c r="D24" s="71">
        <v>-915</v>
      </c>
      <c r="E24" s="71">
        <v>-80564</v>
      </c>
      <c r="F24" s="71">
        <v>18148</v>
      </c>
      <c r="G24" s="71">
        <v>12349</v>
      </c>
      <c r="H24" s="71">
        <v>25605</v>
      </c>
      <c r="I24" s="34">
        <v>-31476</v>
      </c>
      <c r="J24" s="74">
        <f t="shared" si="0"/>
        <v>-48362</v>
      </c>
      <c r="K24" s="29"/>
      <c r="L24" s="34">
        <f t="shared" si="1"/>
        <v>0</v>
      </c>
    </row>
    <row r="25" spans="1:12" ht="12.75">
      <c r="A25" s="30" t="s">
        <v>32</v>
      </c>
      <c r="C25" s="71">
        <v>1003532</v>
      </c>
      <c r="D25" s="71">
        <v>247314</v>
      </c>
      <c r="E25" s="71">
        <v>1156467</v>
      </c>
      <c r="F25" s="71">
        <v>14079479</v>
      </c>
      <c r="G25" s="71">
        <v>2022974</v>
      </c>
      <c r="H25" s="71">
        <v>31356507</v>
      </c>
      <c r="I25" s="34">
        <v>-7842698</v>
      </c>
      <c r="J25" s="74">
        <f t="shared" si="0"/>
        <v>42023575</v>
      </c>
      <c r="K25" s="29"/>
      <c r="L25" s="34">
        <f t="shared" si="1"/>
        <v>42023575</v>
      </c>
    </row>
    <row r="26" spans="1:12" ht="12.75">
      <c r="A26" s="30" t="s">
        <v>33</v>
      </c>
      <c r="C26" s="71">
        <v>26156</v>
      </c>
      <c r="D26" s="71">
        <v>-8396</v>
      </c>
      <c r="E26" s="71">
        <v>-3829</v>
      </c>
      <c r="F26" s="71">
        <v>153011</v>
      </c>
      <c r="G26" s="71">
        <v>26539</v>
      </c>
      <c r="H26" s="71">
        <v>-19803</v>
      </c>
      <c r="I26" s="34">
        <v>-108813</v>
      </c>
      <c r="J26" s="74">
        <f t="shared" si="0"/>
        <v>64865</v>
      </c>
      <c r="K26" s="29"/>
      <c r="L26" s="34">
        <f t="shared" si="1"/>
        <v>64865</v>
      </c>
    </row>
    <row r="27" spans="1:12" ht="12.75">
      <c r="A27" s="30" t="s">
        <v>34</v>
      </c>
      <c r="C27" s="71">
        <v>-315</v>
      </c>
      <c r="D27" s="71">
        <v>-101711</v>
      </c>
      <c r="E27" s="71">
        <v>360746</v>
      </c>
      <c r="F27" s="71">
        <v>45931</v>
      </c>
      <c r="G27" s="71">
        <v>33409</v>
      </c>
      <c r="H27" s="71">
        <v>222545</v>
      </c>
      <c r="I27" s="34">
        <v>-335291</v>
      </c>
      <c r="J27" s="74">
        <f t="shared" si="0"/>
        <v>225314</v>
      </c>
      <c r="K27" s="29"/>
      <c r="L27" s="34">
        <f t="shared" si="1"/>
        <v>225314</v>
      </c>
    </row>
    <row r="28" spans="1:12" ht="12.75">
      <c r="A28" s="30" t="s">
        <v>35</v>
      </c>
      <c r="C28" s="71">
        <v>-1234</v>
      </c>
      <c r="D28" s="71">
        <v>-276</v>
      </c>
      <c r="E28" s="71">
        <v>-44923</v>
      </c>
      <c r="F28" s="71">
        <v>31358</v>
      </c>
      <c r="G28" s="71">
        <v>1436</v>
      </c>
      <c r="H28" s="71">
        <v>22493</v>
      </c>
      <c r="I28" s="34">
        <v>-28529</v>
      </c>
      <c r="J28" s="74">
        <f t="shared" si="0"/>
        <v>-19675</v>
      </c>
      <c r="K28" s="29"/>
      <c r="L28" s="34">
        <f t="shared" si="1"/>
        <v>0</v>
      </c>
    </row>
    <row r="29" spans="1:12" ht="12.75">
      <c r="A29" s="30" t="s">
        <v>36</v>
      </c>
      <c r="C29" s="71">
        <v>6108</v>
      </c>
      <c r="D29" s="71">
        <v>-17742</v>
      </c>
      <c r="E29" s="71">
        <v>29369</v>
      </c>
      <c r="F29" s="71">
        <v>64572</v>
      </c>
      <c r="G29" s="71">
        <v>23534</v>
      </c>
      <c r="H29" s="71">
        <v>317105</v>
      </c>
      <c r="I29" s="34">
        <v>-219795</v>
      </c>
      <c r="J29" s="74">
        <f t="shared" si="0"/>
        <v>203151</v>
      </c>
      <c r="K29" s="29"/>
      <c r="L29" s="34">
        <f t="shared" si="1"/>
        <v>203151</v>
      </c>
    </row>
    <row r="30" spans="1:12" ht="12.75">
      <c r="A30" s="30" t="s">
        <v>37</v>
      </c>
      <c r="C30" s="71">
        <v>-4021</v>
      </c>
      <c r="D30" s="71">
        <v>-308</v>
      </c>
      <c r="E30" s="71">
        <v>570731</v>
      </c>
      <c r="F30" s="71">
        <v>15274</v>
      </c>
      <c r="G30" s="71">
        <v>27866</v>
      </c>
      <c r="H30" s="71">
        <v>340800</v>
      </c>
      <c r="I30" s="34">
        <v>-197455</v>
      </c>
      <c r="J30" s="74">
        <f t="shared" si="0"/>
        <v>752887</v>
      </c>
      <c r="K30" s="29"/>
      <c r="L30" s="34">
        <f t="shared" si="1"/>
        <v>752887</v>
      </c>
    </row>
    <row r="31" spans="1:12" ht="12.75">
      <c r="A31" s="30" t="s">
        <v>38</v>
      </c>
      <c r="C31" s="71">
        <v>-2541</v>
      </c>
      <c r="D31" s="71">
        <v>993</v>
      </c>
      <c r="E31" s="71">
        <v>-35790</v>
      </c>
      <c r="F31" s="71">
        <v>22672</v>
      </c>
      <c r="G31" s="71">
        <v>-3814</v>
      </c>
      <c r="H31" s="71">
        <v>-6707</v>
      </c>
      <c r="I31" s="34">
        <v>-22767</v>
      </c>
      <c r="J31" s="74">
        <f t="shared" si="0"/>
        <v>-47954</v>
      </c>
      <c r="K31" s="29"/>
      <c r="L31" s="34">
        <f t="shared" si="1"/>
        <v>0</v>
      </c>
    </row>
    <row r="32" spans="1:12" ht="12.75">
      <c r="A32" s="30" t="s">
        <v>39</v>
      </c>
      <c r="C32" s="71">
        <v>1501</v>
      </c>
      <c r="D32" s="71">
        <v>373</v>
      </c>
      <c r="E32" s="71">
        <v>-65891</v>
      </c>
      <c r="F32" s="71">
        <v>15931</v>
      </c>
      <c r="G32" s="71">
        <v>-91</v>
      </c>
      <c r="H32" s="71">
        <v>34832</v>
      </c>
      <c r="I32" s="34">
        <v>-12929</v>
      </c>
      <c r="J32" s="74">
        <f t="shared" si="0"/>
        <v>-26274</v>
      </c>
      <c r="K32" s="29"/>
      <c r="L32" s="34">
        <f t="shared" si="1"/>
        <v>0</v>
      </c>
    </row>
    <row r="33" spans="1:12" ht="12.75">
      <c r="A33" s="30" t="s">
        <v>40</v>
      </c>
      <c r="C33" s="71">
        <v>10499</v>
      </c>
      <c r="D33" s="71">
        <v>26683</v>
      </c>
      <c r="E33" s="71">
        <v>-564238</v>
      </c>
      <c r="F33" s="71">
        <v>14571</v>
      </c>
      <c r="G33" s="71">
        <v>60534</v>
      </c>
      <c r="H33" s="71">
        <v>653598</v>
      </c>
      <c r="I33" s="34">
        <v>-267977</v>
      </c>
      <c r="J33" s="74">
        <f t="shared" si="0"/>
        <v>-66330</v>
      </c>
      <c r="K33" s="29"/>
      <c r="L33" s="34">
        <f t="shared" si="1"/>
        <v>0</v>
      </c>
    </row>
    <row r="34" spans="1:12" ht="12.75">
      <c r="A34" s="30" t="s">
        <v>41</v>
      </c>
      <c r="C34" s="71">
        <v>-6415</v>
      </c>
      <c r="D34" s="71">
        <v>12837</v>
      </c>
      <c r="E34" s="71">
        <v>-364962</v>
      </c>
      <c r="F34" s="71">
        <v>21255</v>
      </c>
      <c r="G34" s="71">
        <v>10766</v>
      </c>
      <c r="H34" s="71">
        <v>181963</v>
      </c>
      <c r="I34" s="34">
        <v>-74208</v>
      </c>
      <c r="J34" s="74">
        <f t="shared" si="0"/>
        <v>-218764</v>
      </c>
      <c r="K34" s="29"/>
      <c r="L34" s="34">
        <f t="shared" si="1"/>
        <v>0</v>
      </c>
    </row>
    <row r="35" spans="1:12" ht="12.75">
      <c r="A35" s="30" t="s">
        <v>42</v>
      </c>
      <c r="C35" s="71">
        <v>4730</v>
      </c>
      <c r="D35" s="71">
        <v>2190</v>
      </c>
      <c r="E35" s="71">
        <v>117489</v>
      </c>
      <c r="F35" s="71">
        <v>-2741</v>
      </c>
      <c r="G35" s="71">
        <v>8531</v>
      </c>
      <c r="H35" s="71">
        <v>-159147</v>
      </c>
      <c r="I35" s="34">
        <v>-151321</v>
      </c>
      <c r="J35" s="74">
        <f t="shared" si="0"/>
        <v>-180269</v>
      </c>
      <c r="K35" s="29"/>
      <c r="L35" s="34">
        <f t="shared" si="1"/>
        <v>0</v>
      </c>
    </row>
    <row r="36" spans="1:12" ht="12.75">
      <c r="A36" s="30" t="s">
        <v>43</v>
      </c>
      <c r="C36" s="71">
        <v>-6059</v>
      </c>
      <c r="D36" s="71">
        <v>-497620</v>
      </c>
      <c r="E36" s="71">
        <v>-697747</v>
      </c>
      <c r="F36" s="71">
        <v>1998249</v>
      </c>
      <c r="G36" s="71">
        <v>347852</v>
      </c>
      <c r="H36" s="71">
        <v>2445804</v>
      </c>
      <c r="I36" s="34">
        <v>-1459981</v>
      </c>
      <c r="J36" s="74">
        <f t="shared" si="0"/>
        <v>2130498</v>
      </c>
      <c r="K36" s="29"/>
      <c r="L36" s="34">
        <f t="shared" si="1"/>
        <v>2130498</v>
      </c>
    </row>
    <row r="37" spans="1:12" ht="12.75">
      <c r="A37" s="30" t="s">
        <v>44</v>
      </c>
      <c r="C37" s="71">
        <v>-15530</v>
      </c>
      <c r="D37" s="71">
        <v>13934</v>
      </c>
      <c r="E37" s="71">
        <v>695294</v>
      </c>
      <c r="F37" s="71">
        <v>108430</v>
      </c>
      <c r="G37" s="71">
        <v>73647</v>
      </c>
      <c r="H37" s="71">
        <v>807192</v>
      </c>
      <c r="I37" s="34">
        <v>-152050</v>
      </c>
      <c r="J37" s="74">
        <f t="shared" si="0"/>
        <v>1530917</v>
      </c>
      <c r="K37" s="29"/>
      <c r="L37" s="34">
        <f t="shared" si="1"/>
        <v>1530917</v>
      </c>
    </row>
    <row r="38" spans="1:12" ht="12.75">
      <c r="A38" s="30" t="s">
        <v>45</v>
      </c>
      <c r="C38" s="71">
        <v>-956</v>
      </c>
      <c r="D38" s="71">
        <v>-15603</v>
      </c>
      <c r="E38" s="71">
        <v>-11469</v>
      </c>
      <c r="F38" s="71">
        <v>61802</v>
      </c>
      <c r="G38" s="71">
        <v>4348</v>
      </c>
      <c r="H38" s="71">
        <v>-5801</v>
      </c>
      <c r="I38" s="34">
        <v>-28086</v>
      </c>
      <c r="J38" s="74">
        <f t="shared" si="0"/>
        <v>4235</v>
      </c>
      <c r="K38" s="29"/>
      <c r="L38" s="34">
        <f t="shared" si="1"/>
        <v>4235</v>
      </c>
    </row>
    <row r="39" spans="1:12" ht="12.75">
      <c r="A39" s="30" t="s">
        <v>46</v>
      </c>
      <c r="C39" s="71">
        <v>5475</v>
      </c>
      <c r="D39" s="71">
        <v>-6684</v>
      </c>
      <c r="E39" s="71">
        <v>576578</v>
      </c>
      <c r="F39" s="71">
        <v>2554050</v>
      </c>
      <c r="G39" s="71">
        <v>486974</v>
      </c>
      <c r="H39" s="71">
        <v>1911741</v>
      </c>
      <c r="I39" s="34">
        <v>-2177164</v>
      </c>
      <c r="J39" s="74">
        <f t="shared" si="0"/>
        <v>3350970</v>
      </c>
      <c r="K39" s="29"/>
      <c r="L39" s="34">
        <f t="shared" si="1"/>
        <v>3350970</v>
      </c>
    </row>
    <row r="40" spans="1:12" ht="12.75">
      <c r="A40" s="30" t="s">
        <v>47</v>
      </c>
      <c r="C40" s="71">
        <v>-273404</v>
      </c>
      <c r="D40" s="71">
        <v>32754</v>
      </c>
      <c r="E40" s="71">
        <v>1356674</v>
      </c>
      <c r="F40" s="71">
        <v>-953711</v>
      </c>
      <c r="G40" s="71">
        <v>879796</v>
      </c>
      <c r="H40" s="71">
        <v>5851292</v>
      </c>
      <c r="I40" s="34">
        <v>-2609225</v>
      </c>
      <c r="J40" s="74">
        <f t="shared" si="0"/>
        <v>4284176</v>
      </c>
      <c r="K40" s="29"/>
      <c r="L40" s="34">
        <f t="shared" si="1"/>
        <v>4284176</v>
      </c>
    </row>
    <row r="41" spans="1:12" ht="12.75">
      <c r="A41" s="30" t="s">
        <v>48</v>
      </c>
      <c r="C41" s="71">
        <v>-2935</v>
      </c>
      <c r="D41" s="71">
        <v>-8722</v>
      </c>
      <c r="E41" s="71">
        <v>13379</v>
      </c>
      <c r="F41" s="71">
        <v>49776</v>
      </c>
      <c r="G41" s="71">
        <v>6969</v>
      </c>
      <c r="H41" s="71">
        <v>111752</v>
      </c>
      <c r="I41" s="34">
        <v>-49615</v>
      </c>
      <c r="J41" s="74">
        <f t="shared" si="0"/>
        <v>120604</v>
      </c>
      <c r="K41" s="29"/>
      <c r="L41" s="34">
        <f t="shared" si="1"/>
        <v>120604</v>
      </c>
    </row>
    <row r="42" spans="1:12" ht="12.75">
      <c r="A42" s="30" t="s">
        <v>49</v>
      </c>
      <c r="C42" s="71">
        <v>402321</v>
      </c>
      <c r="D42" s="71">
        <v>495940</v>
      </c>
      <c r="E42" s="71">
        <v>-2704708</v>
      </c>
      <c r="F42" s="71">
        <v>325447</v>
      </c>
      <c r="G42" s="71">
        <v>565701</v>
      </c>
      <c r="H42" s="71">
        <v>2867614</v>
      </c>
      <c r="I42" s="34">
        <v>-1611496</v>
      </c>
      <c r="J42" s="74">
        <f t="shared" si="0"/>
        <v>340819</v>
      </c>
      <c r="K42" s="29"/>
      <c r="L42" s="34">
        <f t="shared" si="1"/>
        <v>340819</v>
      </c>
    </row>
    <row r="43" spans="1:12" ht="12.75">
      <c r="A43" s="30" t="s">
        <v>50</v>
      </c>
      <c r="C43" s="71">
        <v>-83822</v>
      </c>
      <c r="D43" s="71">
        <v>51155</v>
      </c>
      <c r="E43" s="71">
        <v>3246640</v>
      </c>
      <c r="F43" s="71">
        <v>1515936</v>
      </c>
      <c r="G43" s="71">
        <v>299341</v>
      </c>
      <c r="H43" s="71">
        <v>4117956</v>
      </c>
      <c r="I43" s="34">
        <v>-2115481</v>
      </c>
      <c r="J43" s="74">
        <f t="shared" si="0"/>
        <v>7031725</v>
      </c>
      <c r="K43" s="29"/>
      <c r="L43" s="34">
        <f t="shared" si="1"/>
        <v>7031725</v>
      </c>
    </row>
    <row r="44" spans="1:12" ht="12.75">
      <c r="A44" s="30" t="s">
        <v>51</v>
      </c>
      <c r="C44" s="71">
        <v>51908</v>
      </c>
      <c r="D44" s="71">
        <v>-150581</v>
      </c>
      <c r="E44" s="71">
        <v>-415256</v>
      </c>
      <c r="F44" s="71">
        <v>585323</v>
      </c>
      <c r="G44" s="71">
        <v>-75114</v>
      </c>
      <c r="H44" s="71">
        <v>1304599</v>
      </c>
      <c r="I44" s="34">
        <v>-1214190</v>
      </c>
      <c r="J44" s="74">
        <f t="shared" si="0"/>
        <v>86689</v>
      </c>
      <c r="K44" s="29"/>
      <c r="L44" s="34">
        <f t="shared" si="1"/>
        <v>86689</v>
      </c>
    </row>
    <row r="45" spans="1:12" ht="12.75">
      <c r="A45" s="30" t="s">
        <v>52</v>
      </c>
      <c r="C45" s="71">
        <v>-18399</v>
      </c>
      <c r="D45" s="71">
        <v>75125</v>
      </c>
      <c r="E45" s="71">
        <v>95990</v>
      </c>
      <c r="F45" s="71">
        <v>795451</v>
      </c>
      <c r="G45" s="71">
        <v>248635</v>
      </c>
      <c r="H45" s="71">
        <v>795153</v>
      </c>
      <c r="I45" s="34">
        <v>-942035</v>
      </c>
      <c r="J45" s="74">
        <f t="shared" si="0"/>
        <v>1049920</v>
      </c>
      <c r="K45" s="29"/>
      <c r="L45" s="34">
        <f t="shared" si="1"/>
        <v>1049920</v>
      </c>
    </row>
    <row r="46" spans="1:12" ht="12.75">
      <c r="A46" s="30" t="s">
        <v>53</v>
      </c>
      <c r="C46" s="71">
        <v>-8034</v>
      </c>
      <c r="D46" s="71">
        <v>-18994</v>
      </c>
      <c r="E46" s="71">
        <v>465883</v>
      </c>
      <c r="F46" s="71">
        <v>-5628</v>
      </c>
      <c r="G46" s="71">
        <v>35485</v>
      </c>
      <c r="H46" s="71">
        <v>407476</v>
      </c>
      <c r="I46" s="34">
        <v>-210104</v>
      </c>
      <c r="J46" s="74">
        <f t="shared" si="0"/>
        <v>666084</v>
      </c>
      <c r="K46" s="29"/>
      <c r="L46" s="34">
        <f t="shared" si="1"/>
        <v>666084</v>
      </c>
    </row>
    <row r="47" spans="1:12" ht="12.75">
      <c r="A47" s="30" t="s">
        <v>54</v>
      </c>
      <c r="C47" s="71">
        <v>14197</v>
      </c>
      <c r="D47" s="71">
        <v>-54589</v>
      </c>
      <c r="E47" s="71">
        <v>-678497</v>
      </c>
      <c r="F47" s="71">
        <v>903632</v>
      </c>
      <c r="G47" s="71">
        <v>12207</v>
      </c>
      <c r="H47" s="71">
        <v>918714</v>
      </c>
      <c r="I47" s="34">
        <v>-455407</v>
      </c>
      <c r="J47" s="74">
        <f t="shared" si="0"/>
        <v>660257</v>
      </c>
      <c r="K47" s="29"/>
      <c r="L47" s="34">
        <f t="shared" si="1"/>
        <v>660257</v>
      </c>
    </row>
    <row r="48" spans="1:12" ht="12.75">
      <c r="A48" s="30" t="s">
        <v>55</v>
      </c>
      <c r="C48" s="71">
        <v>-30513</v>
      </c>
      <c r="D48" s="71">
        <v>-6440</v>
      </c>
      <c r="E48" s="71">
        <v>885935</v>
      </c>
      <c r="F48" s="71">
        <v>67836</v>
      </c>
      <c r="G48" s="71">
        <v>-6782</v>
      </c>
      <c r="H48" s="71">
        <v>671514</v>
      </c>
      <c r="I48" s="34">
        <v>-321576</v>
      </c>
      <c r="J48" s="74">
        <f t="shared" si="0"/>
        <v>1259974</v>
      </c>
      <c r="K48" s="29"/>
      <c r="L48" s="34">
        <f t="shared" si="1"/>
        <v>1259974</v>
      </c>
    </row>
    <row r="49" spans="1:12" ht="12.75">
      <c r="A49" s="30" t="s">
        <v>56</v>
      </c>
      <c r="C49" s="71">
        <v>-161280</v>
      </c>
      <c r="D49" s="71">
        <v>196099</v>
      </c>
      <c r="E49" s="71">
        <v>4032979</v>
      </c>
      <c r="F49" s="71">
        <v>1481214</v>
      </c>
      <c r="G49" s="71">
        <v>258895</v>
      </c>
      <c r="H49" s="71">
        <v>5818472</v>
      </c>
      <c r="I49" s="34">
        <v>-1619612</v>
      </c>
      <c r="J49" s="74">
        <f t="shared" si="0"/>
        <v>10006767</v>
      </c>
      <c r="K49" s="29"/>
      <c r="L49" s="34">
        <f t="shared" si="1"/>
        <v>10006767</v>
      </c>
    </row>
    <row r="50" spans="1:12" ht="12.75">
      <c r="A50" s="30" t="s">
        <v>57</v>
      </c>
      <c r="C50" s="71">
        <v>-18201</v>
      </c>
      <c r="D50" s="71">
        <v>-14167</v>
      </c>
      <c r="E50" s="71">
        <v>-218849</v>
      </c>
      <c r="F50" s="71">
        <v>297040</v>
      </c>
      <c r="G50" s="71">
        <v>82990</v>
      </c>
      <c r="H50" s="71">
        <v>504508</v>
      </c>
      <c r="I50" s="34">
        <v>-257107</v>
      </c>
      <c r="J50" s="74">
        <f t="shared" si="0"/>
        <v>376214</v>
      </c>
      <c r="K50" s="29"/>
      <c r="L50" s="34">
        <f t="shared" si="1"/>
        <v>376214</v>
      </c>
    </row>
    <row r="51" spans="1:12" ht="12.75">
      <c r="A51" s="30" t="s">
        <v>58</v>
      </c>
      <c r="C51" s="71">
        <v>-17720</v>
      </c>
      <c r="D51" s="71">
        <v>48908</v>
      </c>
      <c r="E51" s="71">
        <v>215571</v>
      </c>
      <c r="F51" s="71">
        <v>-9424</v>
      </c>
      <c r="G51" s="71">
        <v>107276</v>
      </c>
      <c r="H51" s="71">
        <v>93798</v>
      </c>
      <c r="I51" s="34">
        <v>-305656</v>
      </c>
      <c r="J51" s="74">
        <f t="shared" si="0"/>
        <v>132753</v>
      </c>
      <c r="K51" s="29"/>
      <c r="L51" s="34">
        <f t="shared" si="1"/>
        <v>132753</v>
      </c>
    </row>
    <row r="52" spans="1:12" ht="12.75">
      <c r="A52" s="30" t="s">
        <v>59</v>
      </c>
      <c r="C52" s="71">
        <v>-1654</v>
      </c>
      <c r="D52" s="71">
        <v>-5571</v>
      </c>
      <c r="E52" s="71">
        <v>-101824</v>
      </c>
      <c r="F52" s="71">
        <v>-118</v>
      </c>
      <c r="G52" s="71">
        <v>166</v>
      </c>
      <c r="H52" s="71">
        <v>-2877</v>
      </c>
      <c r="I52" s="34">
        <v>-3213</v>
      </c>
      <c r="J52" s="74">
        <f t="shared" si="0"/>
        <v>-115091</v>
      </c>
      <c r="K52" s="29"/>
      <c r="L52" s="34">
        <f t="shared" si="1"/>
        <v>0</v>
      </c>
    </row>
    <row r="53" spans="1:12" ht="12.75">
      <c r="A53" s="30" t="s">
        <v>60</v>
      </c>
      <c r="C53" s="71">
        <v>-4750</v>
      </c>
      <c r="D53" s="71">
        <v>-6236</v>
      </c>
      <c r="E53" s="71">
        <v>-177768</v>
      </c>
      <c r="F53" s="71">
        <v>18721</v>
      </c>
      <c r="G53" s="71">
        <v>10663</v>
      </c>
      <c r="H53" s="71">
        <v>35246</v>
      </c>
      <c r="I53" s="34">
        <v>-52147</v>
      </c>
      <c r="J53" s="74">
        <f t="shared" si="0"/>
        <v>-176271</v>
      </c>
      <c r="K53" s="29"/>
      <c r="L53" s="34">
        <f t="shared" si="1"/>
        <v>0</v>
      </c>
    </row>
    <row r="54" spans="1:12" ht="12.75">
      <c r="A54" s="30" t="s">
        <v>61</v>
      </c>
      <c r="C54" s="71">
        <v>-73527</v>
      </c>
      <c r="D54" s="71">
        <v>-69337</v>
      </c>
      <c r="E54" s="71">
        <v>-303849</v>
      </c>
      <c r="F54" s="71">
        <v>-40819</v>
      </c>
      <c r="G54" s="71">
        <v>40719</v>
      </c>
      <c r="H54" s="71">
        <v>896474</v>
      </c>
      <c r="I54" s="34">
        <v>-561732</v>
      </c>
      <c r="J54" s="74">
        <f t="shared" si="0"/>
        <v>-112071</v>
      </c>
      <c r="K54" s="29"/>
      <c r="L54" s="34">
        <f t="shared" si="1"/>
        <v>0</v>
      </c>
    </row>
    <row r="55" spans="1:12" ht="12.75">
      <c r="A55" s="30" t="s">
        <v>62</v>
      </c>
      <c r="C55" s="71">
        <v>-27668</v>
      </c>
      <c r="D55" s="71">
        <v>-45131</v>
      </c>
      <c r="E55" s="71">
        <v>-201579</v>
      </c>
      <c r="F55" s="71">
        <v>341815</v>
      </c>
      <c r="G55" s="71">
        <v>94598</v>
      </c>
      <c r="H55" s="71">
        <v>1118298</v>
      </c>
      <c r="I55" s="34">
        <v>-509689</v>
      </c>
      <c r="J55" s="74">
        <f t="shared" si="0"/>
        <v>770644</v>
      </c>
      <c r="K55" s="29"/>
      <c r="L55" s="34">
        <f t="shared" si="1"/>
        <v>770644</v>
      </c>
    </row>
    <row r="56" spans="1:12" ht="12.75">
      <c r="A56" s="30" t="s">
        <v>63</v>
      </c>
      <c r="C56" s="71">
        <v>49108</v>
      </c>
      <c r="D56" s="71">
        <v>-61423</v>
      </c>
      <c r="E56" s="71">
        <v>-71656</v>
      </c>
      <c r="F56" s="71">
        <v>328676</v>
      </c>
      <c r="G56" s="71">
        <v>92138</v>
      </c>
      <c r="H56" s="71">
        <v>1071179</v>
      </c>
      <c r="I56" s="34">
        <v>-209251</v>
      </c>
      <c r="J56" s="74">
        <f t="shared" si="0"/>
        <v>1198771</v>
      </c>
      <c r="K56" s="29"/>
      <c r="L56" s="34">
        <f t="shared" si="1"/>
        <v>1198771</v>
      </c>
    </row>
    <row r="57" spans="1:12" ht="12.75">
      <c r="A57" s="30" t="s">
        <v>64</v>
      </c>
      <c r="C57" s="71">
        <v>4285</v>
      </c>
      <c r="D57" s="71">
        <v>-6431</v>
      </c>
      <c r="E57" s="71">
        <v>-33177</v>
      </c>
      <c r="F57" s="71">
        <v>-37637</v>
      </c>
      <c r="G57" s="71">
        <v>42052</v>
      </c>
      <c r="H57" s="71">
        <v>183825</v>
      </c>
      <c r="I57" s="34">
        <v>-61128</v>
      </c>
      <c r="J57" s="74">
        <f t="shared" si="0"/>
        <v>91789</v>
      </c>
      <c r="K57" s="29"/>
      <c r="L57" s="34">
        <f t="shared" si="1"/>
        <v>91789</v>
      </c>
    </row>
    <row r="58" spans="1:12" ht="12.75">
      <c r="A58" s="30" t="s">
        <v>65</v>
      </c>
      <c r="C58" s="71">
        <v>-5798</v>
      </c>
      <c r="D58" s="71">
        <v>4488</v>
      </c>
      <c r="E58" s="71">
        <v>-10764</v>
      </c>
      <c r="F58" s="71">
        <v>29017</v>
      </c>
      <c r="G58" s="71">
        <v>47791</v>
      </c>
      <c r="H58" s="71">
        <v>25079</v>
      </c>
      <c r="I58" s="34">
        <v>-196757</v>
      </c>
      <c r="J58" s="74">
        <f t="shared" si="0"/>
        <v>-106944</v>
      </c>
      <c r="K58" s="29"/>
      <c r="L58" s="34">
        <f t="shared" si="1"/>
        <v>0</v>
      </c>
    </row>
    <row r="59" spans="1:12" ht="12.75">
      <c r="A59" s="30" t="s">
        <v>66</v>
      </c>
      <c r="C59" s="71">
        <v>-631</v>
      </c>
      <c r="D59" s="71">
        <v>-912</v>
      </c>
      <c r="E59" s="71">
        <v>37908</v>
      </c>
      <c r="F59" s="71">
        <v>34257</v>
      </c>
      <c r="G59" s="71">
        <v>4918</v>
      </c>
      <c r="H59" s="71">
        <v>-620</v>
      </c>
      <c r="I59" s="34">
        <v>-15580</v>
      </c>
      <c r="J59" s="74">
        <f t="shared" si="0"/>
        <v>59340</v>
      </c>
      <c r="K59" s="29"/>
      <c r="L59" s="34">
        <f t="shared" si="1"/>
        <v>59340</v>
      </c>
    </row>
    <row r="60" spans="1:12" ht="12.75">
      <c r="A60" s="30" t="s">
        <v>67</v>
      </c>
      <c r="C60" s="71">
        <v>-863</v>
      </c>
      <c r="D60" s="71">
        <v>-49764</v>
      </c>
      <c r="E60" s="71">
        <v>888768</v>
      </c>
      <c r="F60" s="71">
        <v>817880</v>
      </c>
      <c r="G60" s="71">
        <v>83395</v>
      </c>
      <c r="H60" s="71">
        <v>364252</v>
      </c>
      <c r="I60" s="34">
        <v>-317800</v>
      </c>
      <c r="J60" s="74">
        <f t="shared" si="0"/>
        <v>1785868</v>
      </c>
      <c r="K60" s="29"/>
      <c r="L60" s="34">
        <f t="shared" si="1"/>
        <v>1785868</v>
      </c>
    </row>
    <row r="61" spans="1:12" ht="12.75">
      <c r="A61" s="30" t="s">
        <v>68</v>
      </c>
      <c r="C61" s="71">
        <v>-8178</v>
      </c>
      <c r="D61" s="71">
        <v>-15301</v>
      </c>
      <c r="E61" s="71">
        <v>234472</v>
      </c>
      <c r="F61" s="71">
        <v>105018</v>
      </c>
      <c r="G61" s="71">
        <v>18192</v>
      </c>
      <c r="H61" s="71">
        <v>2672</v>
      </c>
      <c r="I61" s="34">
        <v>-11697</v>
      </c>
      <c r="J61" s="74">
        <f t="shared" si="0"/>
        <v>325178</v>
      </c>
      <c r="K61" s="29"/>
      <c r="L61" s="34">
        <f t="shared" si="1"/>
        <v>325178</v>
      </c>
    </row>
    <row r="62" spans="1:12" ht="12.75">
      <c r="A62" s="30" t="s">
        <v>69</v>
      </c>
      <c r="C62" s="71">
        <v>-48275</v>
      </c>
      <c r="D62" s="71">
        <v>-80500</v>
      </c>
      <c r="E62" s="71">
        <v>811891</v>
      </c>
      <c r="F62" s="71">
        <v>242940</v>
      </c>
      <c r="G62" s="71">
        <v>34615</v>
      </c>
      <c r="H62" s="71">
        <v>1010113</v>
      </c>
      <c r="I62" s="34">
        <v>-265676</v>
      </c>
      <c r="J62" s="74">
        <f t="shared" si="0"/>
        <v>1705108</v>
      </c>
      <c r="K62" s="29"/>
      <c r="L62" s="34">
        <f t="shared" si="1"/>
        <v>1705108</v>
      </c>
    </row>
    <row r="63" spans="1:12" ht="12.75">
      <c r="A63" s="30" t="s">
        <v>70</v>
      </c>
      <c r="C63" s="71">
        <v>-14837</v>
      </c>
      <c r="D63" s="71">
        <v>-19366</v>
      </c>
      <c r="E63" s="71">
        <v>-70035</v>
      </c>
      <c r="F63" s="71">
        <v>44445</v>
      </c>
      <c r="G63" s="71">
        <v>57664</v>
      </c>
      <c r="H63" s="71">
        <v>318813</v>
      </c>
      <c r="I63" s="34">
        <v>-114711</v>
      </c>
      <c r="J63" s="74">
        <f t="shared" si="0"/>
        <v>201973</v>
      </c>
      <c r="K63" s="29"/>
      <c r="L63" s="34">
        <f t="shared" si="1"/>
        <v>201973</v>
      </c>
    </row>
    <row r="64" spans="1:12" ht="12.75">
      <c r="A64" s="30" t="s">
        <v>71</v>
      </c>
      <c r="C64" s="71">
        <v>21736</v>
      </c>
      <c r="D64" s="71">
        <v>8634</v>
      </c>
      <c r="E64" s="71">
        <v>-229378</v>
      </c>
      <c r="F64" s="71">
        <v>276900</v>
      </c>
      <c r="G64" s="71">
        <v>27559</v>
      </c>
      <c r="H64" s="71">
        <v>226640</v>
      </c>
      <c r="I64" s="34">
        <v>-79090</v>
      </c>
      <c r="J64" s="74">
        <f t="shared" si="0"/>
        <v>253001</v>
      </c>
      <c r="K64" s="29"/>
      <c r="L64" s="34">
        <f t="shared" si="1"/>
        <v>253001</v>
      </c>
    </row>
    <row r="65" spans="1:12" ht="12.75">
      <c r="A65" s="30"/>
      <c r="C65" s="71"/>
      <c r="D65" s="71"/>
      <c r="E65" s="71"/>
      <c r="F65" s="71"/>
      <c r="G65" s="71"/>
      <c r="H65" s="71"/>
      <c r="I65" s="34"/>
      <c r="J65" s="74"/>
      <c r="K65" s="29"/>
      <c r="L65" s="34"/>
    </row>
    <row r="66" spans="1:12" ht="13.5" thickBot="1">
      <c r="A66" s="35" t="s">
        <v>72</v>
      </c>
      <c r="B66" s="36"/>
      <c r="C66" s="72">
        <f aca="true" t="shared" si="2" ref="C66:J66">SUM(C7:C64)</f>
        <v>541401</v>
      </c>
      <c r="D66" s="72">
        <f t="shared" si="2"/>
        <v>-506107</v>
      </c>
      <c r="E66" s="72">
        <f t="shared" si="2"/>
        <v>2008380</v>
      </c>
      <c r="F66" s="72">
        <f t="shared" si="2"/>
        <v>28869920</v>
      </c>
      <c r="G66" s="72">
        <f t="shared" si="2"/>
        <v>7704107</v>
      </c>
      <c r="H66" s="72">
        <f t="shared" si="2"/>
        <v>77745791</v>
      </c>
      <c r="I66" s="38">
        <f t="shared" si="2"/>
        <v>-32767931</v>
      </c>
      <c r="J66" s="75">
        <f t="shared" si="2"/>
        <v>83595561</v>
      </c>
      <c r="K66" s="29"/>
      <c r="L66" s="38">
        <f>SUM(L7:L64)</f>
        <v>89890771</v>
      </c>
    </row>
    <row r="67" spans="1:12" ht="12.75">
      <c r="A67" s="36"/>
      <c r="B67" s="36"/>
      <c r="C67" s="39"/>
      <c r="D67" s="39"/>
      <c r="E67" s="39"/>
      <c r="F67" s="39"/>
      <c r="G67" s="39"/>
      <c r="H67" s="39"/>
      <c r="I67" s="39"/>
      <c r="J67" s="39"/>
      <c r="K67" s="36"/>
      <c r="L67" s="39"/>
    </row>
    <row r="68" spans="1:12" ht="12.75">
      <c r="A68" s="62" t="s">
        <v>83</v>
      </c>
      <c r="B68" s="63"/>
      <c r="C68" s="64"/>
      <c r="D68" s="7" t="s">
        <v>1</v>
      </c>
      <c r="E68" s="7"/>
      <c r="F68" s="7"/>
      <c r="G68" s="7"/>
      <c r="H68" s="7"/>
      <c r="I68" s="7"/>
      <c r="J68" s="7" t="s">
        <v>81</v>
      </c>
      <c r="K68" s="36"/>
      <c r="L68" s="7" t="s">
        <v>82</v>
      </c>
    </row>
    <row r="69" spans="3:12" ht="12.75">
      <c r="C69" s="7" t="s">
        <v>2</v>
      </c>
      <c r="D69" s="7" t="s">
        <v>3</v>
      </c>
      <c r="E69" s="7"/>
      <c r="F69" s="7"/>
      <c r="G69" s="7"/>
      <c r="H69" s="7"/>
      <c r="I69" s="7"/>
      <c r="J69" s="7" t="s">
        <v>4</v>
      </c>
      <c r="K69" s="4"/>
      <c r="L69" s="7" t="s">
        <v>4</v>
      </c>
    </row>
    <row r="70" spans="1:12" ht="12.75">
      <c r="A70" s="40"/>
      <c r="C70" s="7"/>
      <c r="D70" s="7" t="s">
        <v>6</v>
      </c>
      <c r="E70" s="7" t="s">
        <v>7</v>
      </c>
      <c r="F70" s="7" t="s">
        <v>8</v>
      </c>
      <c r="G70" s="7" t="s">
        <v>9</v>
      </c>
      <c r="H70" s="7" t="s">
        <v>10</v>
      </c>
      <c r="I70" s="7" t="s">
        <v>11</v>
      </c>
      <c r="J70" s="7" t="s">
        <v>12</v>
      </c>
      <c r="K70" s="4"/>
      <c r="L70" s="7" t="s">
        <v>13</v>
      </c>
    </row>
    <row r="71" spans="1:12" s="42" customFormat="1" ht="12.75">
      <c r="A71" s="41" t="s">
        <v>113</v>
      </c>
      <c r="C71" s="43">
        <f>'FY 05-06'!C66</f>
        <v>-2549149</v>
      </c>
      <c r="D71" s="43">
        <f>'FY 05-06'!D66</f>
        <v>3657473</v>
      </c>
      <c r="E71" s="43">
        <f>'FY 05-06'!E66</f>
        <v>-29934054</v>
      </c>
      <c r="F71" s="43">
        <f>'FY 05-06'!F66</f>
        <v>11804553</v>
      </c>
      <c r="G71" s="43">
        <f>'FY 05-06'!G66</f>
        <v>7613437</v>
      </c>
      <c r="H71" s="43">
        <f>'FY 05-06'!H66</f>
        <v>154606645</v>
      </c>
      <c r="I71" s="43">
        <f>'FY 05-06'!I66</f>
        <v>-152622720</v>
      </c>
      <c r="J71" s="43">
        <f>'FY 05-06'!J66</f>
        <v>-7423815</v>
      </c>
      <c r="K71" s="43"/>
      <c r="L71" s="43">
        <f>'FY 05-06'!L66</f>
        <v>25759254</v>
      </c>
    </row>
    <row r="72" spans="1:12" s="42" customFormat="1" ht="12.75">
      <c r="A72" s="41" t="s">
        <v>73</v>
      </c>
      <c r="C72" s="43">
        <f aca="true" t="shared" si="3" ref="C72:J72">C66-C71</f>
        <v>3090550</v>
      </c>
      <c r="D72" s="43">
        <f t="shared" si="3"/>
        <v>-4163580</v>
      </c>
      <c r="E72" s="43">
        <f t="shared" si="3"/>
        <v>31942434</v>
      </c>
      <c r="F72" s="43">
        <f t="shared" si="3"/>
        <v>17065367</v>
      </c>
      <c r="G72" s="43">
        <f t="shared" si="3"/>
        <v>90670</v>
      </c>
      <c r="H72" s="43">
        <f t="shared" si="3"/>
        <v>-76860854</v>
      </c>
      <c r="I72" s="43">
        <f t="shared" si="3"/>
        <v>119854789</v>
      </c>
      <c r="J72" s="43">
        <f t="shared" si="3"/>
        <v>91019376</v>
      </c>
      <c r="K72" s="43"/>
      <c r="L72" s="43">
        <f>L66-L71</f>
        <v>64131517</v>
      </c>
    </row>
    <row r="73" spans="1:12" s="42" customFormat="1" ht="12.75">
      <c r="A73" s="41" t="s">
        <v>74</v>
      </c>
      <c r="C73" s="44">
        <f aca="true" t="shared" si="4" ref="C73:J73">C72/C66</f>
        <v>5.708430534853094</v>
      </c>
      <c r="D73" s="44">
        <f>(D72/D66)</f>
        <v>8.226679338558842</v>
      </c>
      <c r="E73" s="44">
        <f>-(E72/E66)</f>
        <v>-15.904576823111164</v>
      </c>
      <c r="F73" s="44">
        <f t="shared" si="4"/>
        <v>0.5911123757876711</v>
      </c>
      <c r="G73" s="44">
        <f t="shared" si="4"/>
        <v>0.01176904734059379</v>
      </c>
      <c r="H73" s="44">
        <f t="shared" si="4"/>
        <v>-0.9886175574443637</v>
      </c>
      <c r="I73" s="44">
        <f t="shared" si="4"/>
        <v>-3.6576855889985853</v>
      </c>
      <c r="J73" s="44">
        <f t="shared" si="4"/>
        <v>1.0888063302787094</v>
      </c>
      <c r="K73" s="44"/>
      <c r="L73" s="44">
        <f>L72/L66</f>
        <v>0.7134382794425025</v>
      </c>
    </row>
    <row r="74" spans="1:12" s="42" customFormat="1" ht="12.75">
      <c r="A74" s="41" t="s">
        <v>75</v>
      </c>
      <c r="C74" s="45" t="s">
        <v>76</v>
      </c>
      <c r="D74" s="45" t="s">
        <v>77</v>
      </c>
      <c r="E74" s="45" t="s">
        <v>76</v>
      </c>
      <c r="F74" s="45" t="s">
        <v>77</v>
      </c>
      <c r="G74" s="45" t="s">
        <v>76</v>
      </c>
      <c r="H74" s="45" t="s">
        <v>77</v>
      </c>
      <c r="I74" s="45" t="s">
        <v>76</v>
      </c>
      <c r="J74" s="45" t="s">
        <v>76</v>
      </c>
      <c r="L74" s="45" t="s">
        <v>76</v>
      </c>
    </row>
    <row r="75" spans="1:12" s="42" customFormat="1" ht="12.75">
      <c r="A75" s="41" t="s">
        <v>78</v>
      </c>
      <c r="C75" s="44">
        <v>-0.03</v>
      </c>
      <c r="D75" s="44">
        <v>-0.15</v>
      </c>
      <c r="E75" s="44">
        <v>0.55</v>
      </c>
      <c r="F75" s="44">
        <v>0.3</v>
      </c>
      <c r="G75" s="44">
        <v>0.25</v>
      </c>
      <c r="H75" s="44">
        <v>0.35</v>
      </c>
      <c r="I75" s="44">
        <v>0.35</v>
      </c>
      <c r="J75" s="43"/>
      <c r="K75" s="43"/>
      <c r="L75" s="43"/>
    </row>
    <row r="76" spans="1:12" s="42" customFormat="1" ht="12.75">
      <c r="A76" s="41"/>
      <c r="C76" s="45"/>
      <c r="D76" s="45"/>
      <c r="E76" s="45"/>
      <c r="F76" s="45"/>
      <c r="G76" s="45"/>
      <c r="H76" s="45"/>
      <c r="I76" s="45"/>
      <c r="J76" s="46"/>
      <c r="K76" s="47"/>
      <c r="L76" s="47"/>
    </row>
    <row r="77" spans="1:12" ht="12.75">
      <c r="A77" s="48"/>
      <c r="C77" s="49"/>
      <c r="D77" s="49"/>
      <c r="E77" s="49"/>
      <c r="F77" s="49"/>
      <c r="G77" s="49"/>
      <c r="H77" s="49"/>
      <c r="I77" s="49"/>
      <c r="J77" s="4"/>
      <c r="K77" s="4"/>
      <c r="L77" s="4"/>
    </row>
  </sheetData>
  <sheetProtection/>
  <printOptions horizontalCentered="1" verticalCentered="1"/>
  <pageMargins left="0.5" right="0" top="0" bottom="0.35" header="0.17" footer="0.17"/>
  <pageSetup fitToHeight="1" fitToWidth="1" horizontalDpi="300" verticalDpi="300" orientation="landscape" scale="70" r:id="rId1"/>
  <headerFooter alignWithMargins="0">
    <oddHeader>&amp;RRealignment Summary
5/16/2007
9:36 AM</oddHeader>
    <oddFooter>&amp;LNT CFAB/ Realignment / FY 05-06 Revised / &amp;F</oddFoot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3" customWidth="1"/>
    <col min="2" max="2" width="1.57421875" style="3" customWidth="1"/>
    <col min="3" max="3" width="11.421875" style="3" bestFit="1" customWidth="1"/>
    <col min="4" max="4" width="13.00390625" style="3" customWidth="1"/>
    <col min="5" max="5" width="12.00390625" style="3" bestFit="1" customWidth="1"/>
    <col min="6" max="7" width="11.421875" style="3" bestFit="1" customWidth="1"/>
    <col min="8" max="8" width="12.421875" style="3" bestFit="1" customWidth="1"/>
    <col min="9" max="9" width="13.00390625" style="3" customWidth="1"/>
    <col min="10" max="10" width="15.7109375" style="3" customWidth="1"/>
    <col min="11" max="11" width="1.57421875" style="3" customWidth="1"/>
    <col min="12" max="12" width="16.7109375" style="3" customWidth="1"/>
    <col min="13" max="16384" width="9.140625" style="3" customWidth="1"/>
  </cols>
  <sheetData>
    <row r="1" spans="1:12" ht="12.75">
      <c r="A1" s="2" t="s">
        <v>0</v>
      </c>
      <c r="C1" s="4"/>
      <c r="D1" s="4"/>
      <c r="E1" s="4"/>
      <c r="F1" s="5"/>
      <c r="G1" s="4"/>
      <c r="H1" s="4"/>
      <c r="I1" s="4"/>
      <c r="J1" s="4"/>
      <c r="K1" s="4"/>
      <c r="L1" s="6"/>
    </row>
    <row r="2" spans="1:12" ht="13.5" thickBot="1">
      <c r="A2" s="2" t="s">
        <v>111</v>
      </c>
      <c r="C2" s="7"/>
      <c r="D2" s="4"/>
      <c r="E2" s="7"/>
      <c r="F2" s="4"/>
      <c r="G2" s="4"/>
      <c r="H2" s="4"/>
      <c r="I2" s="8"/>
      <c r="J2" s="4"/>
      <c r="K2" s="4"/>
      <c r="L2" s="4"/>
    </row>
    <row r="3" spans="1:12" s="52" customFormat="1" ht="12.75">
      <c r="A3" s="53"/>
      <c r="C3" s="55"/>
      <c r="D3" s="12" t="s">
        <v>1</v>
      </c>
      <c r="E3" s="56"/>
      <c r="F3" s="56"/>
      <c r="G3" s="56"/>
      <c r="H3" s="56"/>
      <c r="I3" s="57"/>
      <c r="J3" s="14" t="s">
        <v>86</v>
      </c>
      <c r="K3" s="7"/>
      <c r="L3" s="14" t="s">
        <v>86</v>
      </c>
    </row>
    <row r="4" spans="1:12" s="52" customFormat="1" ht="12.75">
      <c r="A4" s="15"/>
      <c r="B4" s="10"/>
      <c r="C4" s="16" t="s">
        <v>2</v>
      </c>
      <c r="D4" s="17" t="s">
        <v>3</v>
      </c>
      <c r="E4" s="17"/>
      <c r="F4" s="17"/>
      <c r="G4" s="17"/>
      <c r="H4" s="17"/>
      <c r="I4" s="18"/>
      <c r="J4" s="19" t="s">
        <v>4</v>
      </c>
      <c r="K4" s="7"/>
      <c r="L4" s="19" t="s">
        <v>4</v>
      </c>
    </row>
    <row r="5" spans="1:12" s="52" customFormat="1" ht="13.5" thickBot="1">
      <c r="A5" s="20" t="s">
        <v>5</v>
      </c>
      <c r="B5" s="10"/>
      <c r="C5" s="21"/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3" t="s">
        <v>11</v>
      </c>
      <c r="J5" s="24" t="s">
        <v>12</v>
      </c>
      <c r="K5" s="7"/>
      <c r="L5" s="58" t="s">
        <v>13</v>
      </c>
    </row>
    <row r="6" spans="3:12" ht="9" customHeight="1" thickBot="1">
      <c r="C6" s="8"/>
      <c r="D6" s="8"/>
      <c r="E6" s="8"/>
      <c r="F6" s="8"/>
      <c r="G6" s="8"/>
      <c r="H6" s="8"/>
      <c r="I6" s="8"/>
      <c r="J6" s="8"/>
      <c r="K6" s="4"/>
      <c r="L6" s="8"/>
    </row>
    <row r="7" spans="1:12" ht="12.75">
      <c r="A7" s="1" t="s">
        <v>14</v>
      </c>
      <c r="B7" s="4"/>
      <c r="C7" s="25">
        <v>-262233</v>
      </c>
      <c r="D7" s="26">
        <v>151228</v>
      </c>
      <c r="E7" s="26">
        <v>-1878147</v>
      </c>
      <c r="F7" s="26">
        <v>23390</v>
      </c>
      <c r="G7" s="26">
        <v>290897</v>
      </c>
      <c r="H7" s="26">
        <v>5377185</v>
      </c>
      <c r="I7" s="27">
        <v>-7348523</v>
      </c>
      <c r="J7" s="28">
        <v>-3646203</v>
      </c>
      <c r="K7" s="29"/>
      <c r="L7" s="28">
        <v>0</v>
      </c>
    </row>
    <row r="8" spans="1:12" ht="12.75">
      <c r="A8" s="30" t="s">
        <v>15</v>
      </c>
      <c r="C8" s="31">
        <v>1053</v>
      </c>
      <c r="D8" s="32">
        <v>-34</v>
      </c>
      <c r="E8" s="32">
        <v>-66291</v>
      </c>
      <c r="F8" s="32">
        <v>20210</v>
      </c>
      <c r="G8" s="32">
        <v>631</v>
      </c>
      <c r="H8" s="32">
        <v>11249</v>
      </c>
      <c r="I8" s="33">
        <v>-2320</v>
      </c>
      <c r="J8" s="34">
        <v>-35502</v>
      </c>
      <c r="K8" s="29"/>
      <c r="L8" s="34">
        <v>0</v>
      </c>
    </row>
    <row r="9" spans="1:12" ht="12.75">
      <c r="A9" s="30" t="s">
        <v>16</v>
      </c>
      <c r="C9" s="31">
        <v>-3594</v>
      </c>
      <c r="D9" s="32">
        <v>259</v>
      </c>
      <c r="E9" s="32">
        <v>-6883</v>
      </c>
      <c r="F9" s="32">
        <v>24466</v>
      </c>
      <c r="G9" s="32">
        <v>8474</v>
      </c>
      <c r="H9" s="32">
        <v>77237</v>
      </c>
      <c r="I9" s="33">
        <v>-115446</v>
      </c>
      <c r="J9" s="34">
        <v>-15487</v>
      </c>
      <c r="K9" s="29"/>
      <c r="L9" s="34">
        <v>0</v>
      </c>
    </row>
    <row r="10" spans="1:12" ht="12.75">
      <c r="A10" s="30" t="s">
        <v>17</v>
      </c>
      <c r="C10" s="31">
        <v>10547</v>
      </c>
      <c r="D10" s="32">
        <v>-33105</v>
      </c>
      <c r="E10" s="32">
        <v>154821</v>
      </c>
      <c r="F10" s="32">
        <v>-82282</v>
      </c>
      <c r="G10" s="32">
        <v>58286</v>
      </c>
      <c r="H10" s="32">
        <v>923836</v>
      </c>
      <c r="I10" s="33">
        <v>-2360553</v>
      </c>
      <c r="J10" s="34">
        <v>-1328450</v>
      </c>
      <c r="K10" s="29"/>
      <c r="L10" s="34">
        <v>0</v>
      </c>
    </row>
    <row r="11" spans="1:12" ht="12.75">
      <c r="A11" s="30" t="s">
        <v>18</v>
      </c>
      <c r="C11" s="31">
        <v>947</v>
      </c>
      <c r="D11" s="32">
        <v>-13370</v>
      </c>
      <c r="E11" s="32">
        <v>-100045</v>
      </c>
      <c r="F11" s="32">
        <v>56066</v>
      </c>
      <c r="G11" s="32">
        <v>11525</v>
      </c>
      <c r="H11" s="32">
        <v>35818</v>
      </c>
      <c r="I11" s="33">
        <v>-143402</v>
      </c>
      <c r="J11" s="34">
        <v>-152461</v>
      </c>
      <c r="K11" s="29"/>
      <c r="L11" s="34">
        <v>0</v>
      </c>
    </row>
    <row r="12" spans="1:12" ht="12.75">
      <c r="A12" s="30" t="s">
        <v>19</v>
      </c>
      <c r="C12" s="31">
        <v>-2469</v>
      </c>
      <c r="D12" s="32">
        <v>-14753</v>
      </c>
      <c r="E12" s="32">
        <v>78591</v>
      </c>
      <c r="F12" s="32">
        <v>-1349</v>
      </c>
      <c r="G12" s="32">
        <v>439</v>
      </c>
      <c r="H12" s="32">
        <v>56243</v>
      </c>
      <c r="I12" s="33">
        <v>-134253</v>
      </c>
      <c r="J12" s="34">
        <v>-17551</v>
      </c>
      <c r="K12" s="29"/>
      <c r="L12" s="34">
        <v>0</v>
      </c>
    </row>
    <row r="13" spans="1:12" ht="12.75">
      <c r="A13" s="30" t="s">
        <v>20</v>
      </c>
      <c r="C13" s="31">
        <v>-99373</v>
      </c>
      <c r="D13" s="32">
        <v>64262</v>
      </c>
      <c r="E13" s="32">
        <v>-499883</v>
      </c>
      <c r="F13" s="32">
        <v>72204</v>
      </c>
      <c r="G13" s="32">
        <v>224658</v>
      </c>
      <c r="H13" s="32">
        <v>1801552</v>
      </c>
      <c r="I13" s="33">
        <v>-3224540</v>
      </c>
      <c r="J13" s="34">
        <v>-1661120</v>
      </c>
      <c r="K13" s="29"/>
      <c r="L13" s="34">
        <v>0</v>
      </c>
    </row>
    <row r="14" spans="1:12" ht="12.75">
      <c r="A14" s="30" t="s">
        <v>21</v>
      </c>
      <c r="C14" s="31">
        <v>-10704</v>
      </c>
      <c r="D14" s="32">
        <v>14359</v>
      </c>
      <c r="E14" s="32">
        <v>59893</v>
      </c>
      <c r="F14" s="32">
        <v>78693</v>
      </c>
      <c r="G14" s="32">
        <v>16462</v>
      </c>
      <c r="H14" s="32">
        <v>85189</v>
      </c>
      <c r="I14" s="33">
        <v>-191461</v>
      </c>
      <c r="J14" s="34">
        <v>52431</v>
      </c>
      <c r="K14" s="29"/>
      <c r="L14" s="34">
        <v>52431</v>
      </c>
    </row>
    <row r="15" spans="1:12" ht="12.75">
      <c r="A15" s="30" t="s">
        <v>22</v>
      </c>
      <c r="C15" s="31">
        <v>-3912</v>
      </c>
      <c r="D15" s="32">
        <v>3857</v>
      </c>
      <c r="E15" s="32">
        <v>365347</v>
      </c>
      <c r="F15" s="32">
        <v>57162</v>
      </c>
      <c r="G15" s="32">
        <v>42935</v>
      </c>
      <c r="H15" s="32">
        <v>316164</v>
      </c>
      <c r="I15" s="33">
        <v>-401360</v>
      </c>
      <c r="J15" s="34">
        <v>380193</v>
      </c>
      <c r="K15" s="29"/>
      <c r="L15" s="34">
        <v>380193</v>
      </c>
    </row>
    <row r="16" spans="1:12" ht="12.75">
      <c r="A16" s="30" t="s">
        <v>23</v>
      </c>
      <c r="C16" s="31">
        <v>-32413</v>
      </c>
      <c r="D16" s="32">
        <v>40815</v>
      </c>
      <c r="E16" s="32">
        <v>619347</v>
      </c>
      <c r="F16" s="32">
        <v>442188</v>
      </c>
      <c r="G16" s="32">
        <v>188903</v>
      </c>
      <c r="H16" s="32">
        <v>5567477</v>
      </c>
      <c r="I16" s="33">
        <v>-5710341</v>
      </c>
      <c r="J16" s="34">
        <v>1115976</v>
      </c>
      <c r="K16" s="29"/>
      <c r="L16" s="34">
        <v>1115976</v>
      </c>
    </row>
    <row r="17" spans="1:12" ht="12.75">
      <c r="A17" s="30" t="s">
        <v>24</v>
      </c>
      <c r="C17" s="31">
        <v>-2521</v>
      </c>
      <c r="D17" s="32">
        <v>-14796</v>
      </c>
      <c r="E17" s="32">
        <v>-149851</v>
      </c>
      <c r="F17" s="32">
        <v>21613</v>
      </c>
      <c r="G17" s="32">
        <v>-694</v>
      </c>
      <c r="H17" s="32">
        <v>76207</v>
      </c>
      <c r="I17" s="33">
        <v>-214391</v>
      </c>
      <c r="J17" s="34">
        <v>-284433</v>
      </c>
      <c r="K17" s="29"/>
      <c r="L17" s="34">
        <v>0</v>
      </c>
    </row>
    <row r="18" spans="1:12" ht="12.75">
      <c r="A18" s="30" t="s">
        <v>25</v>
      </c>
      <c r="C18" s="31">
        <v>-5638</v>
      </c>
      <c r="D18" s="32">
        <v>-12410</v>
      </c>
      <c r="E18" s="32">
        <v>-365241</v>
      </c>
      <c r="F18" s="32">
        <v>81464</v>
      </c>
      <c r="G18" s="32">
        <v>27450</v>
      </c>
      <c r="H18" s="32">
        <v>411697</v>
      </c>
      <c r="I18" s="33">
        <v>-1312917</v>
      </c>
      <c r="J18" s="34">
        <v>-1175595</v>
      </c>
      <c r="K18" s="29"/>
      <c r="L18" s="34">
        <v>0</v>
      </c>
    </row>
    <row r="19" spans="1:12" ht="12.75">
      <c r="A19" s="30" t="s">
        <v>26</v>
      </c>
      <c r="C19" s="31">
        <v>-10315</v>
      </c>
      <c r="D19" s="32">
        <v>73470</v>
      </c>
      <c r="E19" s="32">
        <v>10946</v>
      </c>
      <c r="F19" s="32">
        <v>210144</v>
      </c>
      <c r="G19" s="32">
        <v>32816</v>
      </c>
      <c r="H19" s="32">
        <v>1713395</v>
      </c>
      <c r="I19" s="33">
        <v>-1852170</v>
      </c>
      <c r="J19" s="34">
        <v>178286</v>
      </c>
      <c r="K19" s="29"/>
      <c r="L19" s="34">
        <v>178286</v>
      </c>
    </row>
    <row r="20" spans="1:12" ht="12.75">
      <c r="A20" s="30" t="s">
        <v>27</v>
      </c>
      <c r="C20" s="31">
        <v>-3173</v>
      </c>
      <c r="D20" s="32">
        <v>1665</v>
      </c>
      <c r="E20" s="32">
        <v>-81814</v>
      </c>
      <c r="F20" s="32">
        <v>-3473</v>
      </c>
      <c r="G20" s="32">
        <v>6765</v>
      </c>
      <c r="H20" s="32">
        <v>52330</v>
      </c>
      <c r="I20" s="33">
        <v>-67794</v>
      </c>
      <c r="J20" s="34">
        <v>-95494</v>
      </c>
      <c r="K20" s="29"/>
      <c r="L20" s="34">
        <v>0</v>
      </c>
    </row>
    <row r="21" spans="1:12" ht="12.75">
      <c r="A21" s="30" t="s">
        <v>28</v>
      </c>
      <c r="C21" s="31">
        <v>-57289</v>
      </c>
      <c r="D21" s="32">
        <v>230004</v>
      </c>
      <c r="E21" s="32">
        <v>383175</v>
      </c>
      <c r="F21" s="32">
        <v>1272819</v>
      </c>
      <c r="G21" s="32">
        <v>385107</v>
      </c>
      <c r="H21" s="32">
        <v>1700485</v>
      </c>
      <c r="I21" s="33">
        <v>-1618324</v>
      </c>
      <c r="J21" s="34">
        <v>2295977</v>
      </c>
      <c r="K21" s="29"/>
      <c r="L21" s="34">
        <v>2295977</v>
      </c>
    </row>
    <row r="22" spans="1:12" ht="12.75">
      <c r="A22" s="30" t="s">
        <v>29</v>
      </c>
      <c r="C22" s="31">
        <v>-19012</v>
      </c>
      <c r="D22" s="32">
        <v>10124</v>
      </c>
      <c r="E22" s="32">
        <v>-143981</v>
      </c>
      <c r="F22" s="32">
        <v>67887</v>
      </c>
      <c r="G22" s="32">
        <v>18581</v>
      </c>
      <c r="H22" s="32">
        <v>418485</v>
      </c>
      <c r="I22" s="33">
        <v>-615096</v>
      </c>
      <c r="J22" s="34">
        <v>-263012</v>
      </c>
      <c r="K22" s="29"/>
      <c r="L22" s="34">
        <v>0</v>
      </c>
    </row>
    <row r="23" spans="1:12" ht="12.75">
      <c r="A23" s="30" t="s">
        <v>30</v>
      </c>
      <c r="C23" s="31">
        <v>15458</v>
      </c>
      <c r="D23" s="32">
        <v>25263</v>
      </c>
      <c r="E23" s="32">
        <v>-112218</v>
      </c>
      <c r="F23" s="32">
        <v>39746</v>
      </c>
      <c r="G23" s="32">
        <v>16974</v>
      </c>
      <c r="H23" s="32">
        <v>455982</v>
      </c>
      <c r="I23" s="33">
        <v>-806611</v>
      </c>
      <c r="J23" s="34">
        <v>-365406</v>
      </c>
      <c r="K23" s="29"/>
      <c r="L23" s="34">
        <v>0</v>
      </c>
    </row>
    <row r="24" spans="1:12" ht="12.75">
      <c r="A24" s="30" t="s">
        <v>31</v>
      </c>
      <c r="C24" s="31">
        <v>-7445</v>
      </c>
      <c r="D24" s="32">
        <v>-2595</v>
      </c>
      <c r="E24" s="32">
        <v>1053</v>
      </c>
      <c r="F24" s="32">
        <v>19355</v>
      </c>
      <c r="G24" s="32">
        <v>3348</v>
      </c>
      <c r="H24" s="32">
        <v>105075</v>
      </c>
      <c r="I24" s="33">
        <v>-131077</v>
      </c>
      <c r="J24" s="34">
        <v>-12286</v>
      </c>
      <c r="K24" s="29"/>
      <c r="L24" s="34">
        <v>0</v>
      </c>
    </row>
    <row r="25" spans="1:12" ht="12.75">
      <c r="A25" s="30" t="s">
        <v>32</v>
      </c>
      <c r="C25" s="31">
        <v>-938729</v>
      </c>
      <c r="D25" s="32">
        <v>1952052</v>
      </c>
      <c r="E25" s="32">
        <v>-19076829</v>
      </c>
      <c r="F25" s="32">
        <v>4537050</v>
      </c>
      <c r="G25" s="32">
        <v>2285072</v>
      </c>
      <c r="H25" s="32">
        <v>59273273</v>
      </c>
      <c r="I25" s="33">
        <v>-43678228</v>
      </c>
      <c r="J25" s="34">
        <v>4353661</v>
      </c>
      <c r="K25" s="29"/>
      <c r="L25" s="34">
        <v>4353661</v>
      </c>
    </row>
    <row r="26" spans="1:12" ht="12.75">
      <c r="A26" s="30" t="s">
        <v>33</v>
      </c>
      <c r="C26" s="31">
        <v>5379</v>
      </c>
      <c r="D26" s="32">
        <v>41524</v>
      </c>
      <c r="E26" s="32">
        <v>514479</v>
      </c>
      <c r="F26" s="32">
        <v>66322</v>
      </c>
      <c r="G26" s="32">
        <v>23005</v>
      </c>
      <c r="H26" s="32">
        <v>307354</v>
      </c>
      <c r="I26" s="33">
        <v>-464392</v>
      </c>
      <c r="J26" s="34">
        <v>493671</v>
      </c>
      <c r="K26" s="29"/>
      <c r="L26" s="34">
        <v>493671</v>
      </c>
    </row>
    <row r="27" spans="1:12" ht="12.75">
      <c r="A27" s="30" t="s">
        <v>34</v>
      </c>
      <c r="C27" s="31">
        <v>-5180</v>
      </c>
      <c r="D27" s="32">
        <v>23596</v>
      </c>
      <c r="E27" s="32">
        <v>-827575</v>
      </c>
      <c r="F27" s="32">
        <v>-19274</v>
      </c>
      <c r="G27" s="32">
        <v>925</v>
      </c>
      <c r="H27" s="32">
        <v>758281</v>
      </c>
      <c r="I27" s="33">
        <v>-1064636</v>
      </c>
      <c r="J27" s="34">
        <v>-1133863</v>
      </c>
      <c r="K27" s="29"/>
      <c r="L27" s="34">
        <v>0</v>
      </c>
    </row>
    <row r="28" spans="1:12" ht="12.75">
      <c r="A28" s="30" t="s">
        <v>35</v>
      </c>
      <c r="C28" s="31">
        <v>-738</v>
      </c>
      <c r="D28" s="32">
        <v>-1387</v>
      </c>
      <c r="E28" s="32">
        <v>78496</v>
      </c>
      <c r="F28" s="32">
        <v>23386</v>
      </c>
      <c r="G28" s="32">
        <v>10565</v>
      </c>
      <c r="H28" s="32">
        <v>89043</v>
      </c>
      <c r="I28" s="33">
        <v>-140433</v>
      </c>
      <c r="J28" s="34">
        <v>58932</v>
      </c>
      <c r="K28" s="29"/>
      <c r="L28" s="34">
        <v>58932</v>
      </c>
    </row>
    <row r="29" spans="1:12" ht="12.75">
      <c r="A29" s="30" t="s">
        <v>36</v>
      </c>
      <c r="C29" s="31">
        <v>-20414</v>
      </c>
      <c r="D29" s="32">
        <v>4927</v>
      </c>
      <c r="E29" s="32">
        <v>-229807</v>
      </c>
      <c r="F29" s="32">
        <v>75042</v>
      </c>
      <c r="G29" s="32">
        <v>57230</v>
      </c>
      <c r="H29" s="32">
        <v>627373</v>
      </c>
      <c r="I29" s="33">
        <v>-839792</v>
      </c>
      <c r="J29" s="34">
        <v>-325441</v>
      </c>
      <c r="K29" s="29"/>
      <c r="L29" s="34">
        <v>0</v>
      </c>
    </row>
    <row r="30" spans="1:12" ht="12.75">
      <c r="A30" s="30" t="s">
        <v>37</v>
      </c>
      <c r="C30" s="31">
        <v>-20834</v>
      </c>
      <c r="D30" s="32">
        <v>-49332</v>
      </c>
      <c r="E30" s="32">
        <v>285997</v>
      </c>
      <c r="F30" s="32">
        <v>194378</v>
      </c>
      <c r="G30" s="32">
        <v>27289</v>
      </c>
      <c r="H30" s="32">
        <v>640432</v>
      </c>
      <c r="I30" s="33">
        <v>-926755</v>
      </c>
      <c r="J30" s="34">
        <v>151175</v>
      </c>
      <c r="K30" s="29"/>
      <c r="L30" s="34">
        <v>151175</v>
      </c>
    </row>
    <row r="31" spans="1:12" ht="12.75">
      <c r="A31" s="30" t="s">
        <v>38</v>
      </c>
      <c r="C31" s="31">
        <v>242</v>
      </c>
      <c r="D31" s="32">
        <v>-10999</v>
      </c>
      <c r="E31" s="32">
        <v>-19555</v>
      </c>
      <c r="F31" s="32">
        <v>2199</v>
      </c>
      <c r="G31" s="32">
        <v>1453</v>
      </c>
      <c r="H31" s="32">
        <v>47264</v>
      </c>
      <c r="I31" s="33">
        <v>-61838</v>
      </c>
      <c r="J31" s="34">
        <v>-41234</v>
      </c>
      <c r="K31" s="29"/>
      <c r="L31" s="34">
        <v>0</v>
      </c>
    </row>
    <row r="32" spans="1:12" ht="12.75">
      <c r="A32" s="30" t="s">
        <v>39</v>
      </c>
      <c r="C32" s="31">
        <v>14</v>
      </c>
      <c r="D32" s="32">
        <v>-4959</v>
      </c>
      <c r="E32" s="32">
        <v>10714</v>
      </c>
      <c r="F32" s="32">
        <v>31889</v>
      </c>
      <c r="G32" s="32">
        <v>1</v>
      </c>
      <c r="H32" s="32">
        <v>31306</v>
      </c>
      <c r="I32" s="33">
        <v>-67526</v>
      </c>
      <c r="J32" s="34">
        <v>1439</v>
      </c>
      <c r="K32" s="29"/>
      <c r="L32" s="34">
        <v>1439</v>
      </c>
    </row>
    <row r="33" spans="1:12" ht="12.75">
      <c r="A33" s="30" t="s">
        <v>40</v>
      </c>
      <c r="C33" s="31">
        <v>-1372</v>
      </c>
      <c r="D33" s="32">
        <v>59869</v>
      </c>
      <c r="E33" s="32">
        <v>320111</v>
      </c>
      <c r="F33" s="32">
        <v>110212</v>
      </c>
      <c r="G33" s="32">
        <v>149882</v>
      </c>
      <c r="H33" s="32">
        <v>1028972</v>
      </c>
      <c r="I33" s="33">
        <v>-1497240</v>
      </c>
      <c r="J33" s="34">
        <v>170434</v>
      </c>
      <c r="K33" s="29"/>
      <c r="L33" s="34">
        <v>170434</v>
      </c>
    </row>
    <row r="34" spans="1:12" ht="12.75">
      <c r="A34" s="30" t="s">
        <v>41</v>
      </c>
      <c r="C34" s="31">
        <v>-12794</v>
      </c>
      <c r="D34" s="32">
        <v>-12504</v>
      </c>
      <c r="E34" s="32">
        <v>99783</v>
      </c>
      <c r="F34" s="32">
        <v>51509</v>
      </c>
      <c r="G34" s="32">
        <v>-7899</v>
      </c>
      <c r="H34" s="32">
        <v>410298</v>
      </c>
      <c r="I34" s="33">
        <v>-554946</v>
      </c>
      <c r="J34" s="34">
        <v>-26553</v>
      </c>
      <c r="K34" s="29"/>
      <c r="L34" s="34">
        <v>0</v>
      </c>
    </row>
    <row r="35" spans="1:12" ht="12.75">
      <c r="A35" s="30" t="s">
        <v>42</v>
      </c>
      <c r="C35" s="31">
        <v>-49</v>
      </c>
      <c r="D35" s="32">
        <v>-25542</v>
      </c>
      <c r="E35" s="32">
        <v>-236799</v>
      </c>
      <c r="F35" s="32">
        <v>20599</v>
      </c>
      <c r="G35" s="32">
        <v>26040</v>
      </c>
      <c r="H35" s="32">
        <v>591481</v>
      </c>
      <c r="I35" s="33">
        <v>-635702</v>
      </c>
      <c r="J35" s="34">
        <v>-259972</v>
      </c>
      <c r="K35" s="29"/>
      <c r="L35" s="34">
        <v>0</v>
      </c>
    </row>
    <row r="36" spans="1:12" ht="12.75">
      <c r="A36" s="30" t="s">
        <v>43</v>
      </c>
      <c r="C36" s="31">
        <v>-41761</v>
      </c>
      <c r="D36" s="32">
        <v>84627</v>
      </c>
      <c r="E36" s="32">
        <v>-4226747</v>
      </c>
      <c r="F36" s="32">
        <v>190305</v>
      </c>
      <c r="G36" s="32">
        <v>345438</v>
      </c>
      <c r="H36" s="32">
        <v>5046259</v>
      </c>
      <c r="I36" s="33">
        <v>-4324181</v>
      </c>
      <c r="J36" s="34">
        <v>-2926060</v>
      </c>
      <c r="K36" s="29"/>
      <c r="L36" s="34">
        <v>0</v>
      </c>
    </row>
    <row r="37" spans="1:12" ht="12.75">
      <c r="A37" s="30" t="s">
        <v>44</v>
      </c>
      <c r="C37" s="31">
        <v>-27795</v>
      </c>
      <c r="D37" s="32">
        <v>-18240</v>
      </c>
      <c r="E37" s="32">
        <v>-128655</v>
      </c>
      <c r="F37" s="32">
        <v>40817</v>
      </c>
      <c r="G37" s="32">
        <v>60188</v>
      </c>
      <c r="H37" s="32">
        <v>1063044</v>
      </c>
      <c r="I37" s="33">
        <v>-793470</v>
      </c>
      <c r="J37" s="34">
        <v>195889</v>
      </c>
      <c r="K37" s="29"/>
      <c r="L37" s="34">
        <v>195889</v>
      </c>
    </row>
    <row r="38" spans="1:12" ht="12.75">
      <c r="A38" s="30" t="s">
        <v>45</v>
      </c>
      <c r="C38" s="31">
        <v>-3283</v>
      </c>
      <c r="D38" s="32">
        <v>-3626</v>
      </c>
      <c r="E38" s="32">
        <v>79251</v>
      </c>
      <c r="F38" s="32">
        <v>-1352</v>
      </c>
      <c r="G38" s="32">
        <v>5928</v>
      </c>
      <c r="H38" s="32">
        <v>83424</v>
      </c>
      <c r="I38" s="33">
        <v>-121975</v>
      </c>
      <c r="J38" s="34">
        <v>38367</v>
      </c>
      <c r="K38" s="29"/>
      <c r="L38" s="34">
        <v>38367</v>
      </c>
    </row>
    <row r="39" spans="1:12" ht="12.75">
      <c r="A39" s="30" t="s">
        <v>46</v>
      </c>
      <c r="C39" s="31">
        <v>-202256</v>
      </c>
      <c r="D39" s="32">
        <v>-25242</v>
      </c>
      <c r="E39" s="32">
        <v>4378870</v>
      </c>
      <c r="F39" s="32">
        <v>1530201</v>
      </c>
      <c r="G39" s="32">
        <v>556725</v>
      </c>
      <c r="H39" s="32">
        <v>7896276</v>
      </c>
      <c r="I39" s="33">
        <v>-5693100</v>
      </c>
      <c r="J39" s="34">
        <v>8441474</v>
      </c>
      <c r="K39" s="29"/>
      <c r="L39" s="34">
        <v>8441474</v>
      </c>
    </row>
    <row r="40" spans="1:12" ht="12.75">
      <c r="A40" s="30" t="s">
        <v>47</v>
      </c>
      <c r="C40" s="31">
        <v>-106297</v>
      </c>
      <c r="D40" s="32">
        <v>-354628</v>
      </c>
      <c r="E40" s="32">
        <v>-1982875</v>
      </c>
      <c r="F40" s="32">
        <v>524442</v>
      </c>
      <c r="G40" s="32">
        <v>436390</v>
      </c>
      <c r="H40" s="32">
        <v>10371725</v>
      </c>
      <c r="I40" s="33">
        <v>-11830597</v>
      </c>
      <c r="J40" s="34">
        <v>-2941840</v>
      </c>
      <c r="K40" s="29"/>
      <c r="L40" s="34">
        <v>0</v>
      </c>
    </row>
    <row r="41" spans="1:12" ht="12.75">
      <c r="A41" s="30" t="s">
        <v>48</v>
      </c>
      <c r="C41" s="31">
        <v>-10629</v>
      </c>
      <c r="D41" s="32">
        <v>-1623</v>
      </c>
      <c r="E41" s="32">
        <v>-72182</v>
      </c>
      <c r="F41" s="32">
        <v>1168</v>
      </c>
      <c r="G41" s="32">
        <v>3611</v>
      </c>
      <c r="H41" s="32">
        <v>294578</v>
      </c>
      <c r="I41" s="33">
        <v>-127684</v>
      </c>
      <c r="J41" s="34">
        <v>87239</v>
      </c>
      <c r="K41" s="29"/>
      <c r="L41" s="34">
        <v>87239</v>
      </c>
    </row>
    <row r="42" spans="1:12" ht="12.75">
      <c r="A42" s="30" t="s">
        <v>49</v>
      </c>
      <c r="C42" s="31">
        <v>125069</v>
      </c>
      <c r="D42" s="32">
        <v>282308</v>
      </c>
      <c r="E42" s="32">
        <v>1928719</v>
      </c>
      <c r="F42" s="32">
        <v>467190</v>
      </c>
      <c r="G42" s="32">
        <v>576253</v>
      </c>
      <c r="H42" s="32">
        <v>7391311</v>
      </c>
      <c r="I42" s="33">
        <v>-8421600</v>
      </c>
      <c r="J42" s="34">
        <v>2349250</v>
      </c>
      <c r="K42" s="29"/>
      <c r="L42" s="34">
        <v>2349250</v>
      </c>
    </row>
    <row r="43" spans="1:12" ht="12.75">
      <c r="A43" s="30" t="s">
        <v>50</v>
      </c>
      <c r="C43" s="31">
        <v>-133741</v>
      </c>
      <c r="D43" s="32">
        <v>256288</v>
      </c>
      <c r="E43" s="32">
        <v>-4549965</v>
      </c>
      <c r="F43" s="32">
        <v>145968</v>
      </c>
      <c r="G43" s="32">
        <v>411626</v>
      </c>
      <c r="H43" s="32">
        <v>9257938</v>
      </c>
      <c r="I43" s="33">
        <v>-13262424</v>
      </c>
      <c r="J43" s="34">
        <v>-7874310</v>
      </c>
      <c r="K43" s="29"/>
      <c r="L43" s="34">
        <v>0</v>
      </c>
    </row>
    <row r="44" spans="1:12" ht="12.75">
      <c r="A44" s="30" t="s">
        <v>51</v>
      </c>
      <c r="C44" s="31">
        <v>2349</v>
      </c>
      <c r="D44" s="32">
        <v>131495</v>
      </c>
      <c r="E44" s="32">
        <v>-29824</v>
      </c>
      <c r="F44" s="32">
        <v>-31900</v>
      </c>
      <c r="G44" s="32">
        <v>178745</v>
      </c>
      <c r="H44" s="32">
        <v>8018347</v>
      </c>
      <c r="I44" s="33">
        <v>-5218217</v>
      </c>
      <c r="J44" s="34">
        <v>3050995</v>
      </c>
      <c r="K44" s="29"/>
      <c r="L44" s="34">
        <v>3050995</v>
      </c>
    </row>
    <row r="45" spans="1:12" ht="12.75">
      <c r="A45" s="30" t="s">
        <v>52</v>
      </c>
      <c r="C45" s="31">
        <v>-116537</v>
      </c>
      <c r="D45" s="32">
        <v>88520</v>
      </c>
      <c r="E45" s="32">
        <v>643917</v>
      </c>
      <c r="F45" s="32">
        <v>384312</v>
      </c>
      <c r="G45" s="32">
        <v>240906</v>
      </c>
      <c r="H45" s="32">
        <v>2501635</v>
      </c>
      <c r="I45" s="33">
        <v>-3305481</v>
      </c>
      <c r="J45" s="34">
        <v>437272</v>
      </c>
      <c r="K45" s="29"/>
      <c r="L45" s="34">
        <v>437272</v>
      </c>
    </row>
    <row r="46" spans="1:12" ht="12.75">
      <c r="A46" s="30" t="s">
        <v>53</v>
      </c>
      <c r="C46" s="31">
        <v>-12262</v>
      </c>
      <c r="D46" s="32">
        <v>-46646</v>
      </c>
      <c r="E46" s="32">
        <v>-808506</v>
      </c>
      <c r="F46" s="32">
        <v>-39349</v>
      </c>
      <c r="G46" s="32">
        <v>-4938</v>
      </c>
      <c r="H46" s="32">
        <v>737713</v>
      </c>
      <c r="I46" s="33">
        <v>-812109</v>
      </c>
      <c r="J46" s="34">
        <v>-986097</v>
      </c>
      <c r="K46" s="29"/>
      <c r="L46" s="34">
        <v>0</v>
      </c>
    </row>
    <row r="47" spans="1:12" ht="12.75">
      <c r="A47" s="30" t="s">
        <v>54</v>
      </c>
      <c r="C47" s="31">
        <v>-17343</v>
      </c>
      <c r="D47" s="32">
        <v>34481</v>
      </c>
      <c r="E47" s="32">
        <v>-412522</v>
      </c>
      <c r="F47" s="32">
        <v>-187693</v>
      </c>
      <c r="G47" s="32">
        <v>12295</v>
      </c>
      <c r="H47" s="32">
        <v>1361280</v>
      </c>
      <c r="I47" s="33">
        <v>-2492479</v>
      </c>
      <c r="J47" s="34">
        <v>-1701981</v>
      </c>
      <c r="K47" s="29"/>
      <c r="L47" s="34">
        <v>0</v>
      </c>
    </row>
    <row r="48" spans="1:12" ht="12.75">
      <c r="A48" s="30" t="s">
        <v>55</v>
      </c>
      <c r="C48" s="31">
        <v>-44279</v>
      </c>
      <c r="D48" s="32">
        <v>72002</v>
      </c>
      <c r="E48" s="32">
        <v>418133</v>
      </c>
      <c r="F48" s="32">
        <v>-79395</v>
      </c>
      <c r="G48" s="32">
        <v>-24210</v>
      </c>
      <c r="H48" s="32">
        <v>1054705</v>
      </c>
      <c r="I48" s="33">
        <v>-1025962</v>
      </c>
      <c r="J48" s="34">
        <v>370994</v>
      </c>
      <c r="K48" s="29"/>
      <c r="L48" s="34">
        <v>370994</v>
      </c>
    </row>
    <row r="49" spans="1:12" ht="12.75">
      <c r="A49" s="30" t="s">
        <v>56</v>
      </c>
      <c r="C49" s="31">
        <v>-113104</v>
      </c>
      <c r="D49" s="32">
        <v>319565</v>
      </c>
      <c r="E49" s="32">
        <v>-3390823</v>
      </c>
      <c r="F49" s="32">
        <v>240440</v>
      </c>
      <c r="G49" s="32">
        <v>255330</v>
      </c>
      <c r="H49" s="32">
        <v>5284925</v>
      </c>
      <c r="I49" s="33">
        <v>-5802965</v>
      </c>
      <c r="J49" s="34">
        <v>-3206632</v>
      </c>
      <c r="K49" s="29"/>
      <c r="L49" s="34">
        <v>0</v>
      </c>
    </row>
    <row r="50" spans="1:12" ht="12.75">
      <c r="A50" s="30" t="s">
        <v>57</v>
      </c>
      <c r="C50" s="31">
        <v>-22961</v>
      </c>
      <c r="D50" s="32">
        <v>61530</v>
      </c>
      <c r="E50" s="32">
        <v>507836</v>
      </c>
      <c r="F50" s="32">
        <v>-66577</v>
      </c>
      <c r="G50" s="32">
        <v>11449</v>
      </c>
      <c r="H50" s="32">
        <v>857662</v>
      </c>
      <c r="I50" s="33">
        <v>-1172978</v>
      </c>
      <c r="J50" s="34">
        <v>175961</v>
      </c>
      <c r="K50" s="29"/>
      <c r="L50" s="34">
        <v>175961</v>
      </c>
    </row>
    <row r="51" spans="1:12" ht="12.75">
      <c r="A51" s="30" t="s">
        <v>58</v>
      </c>
      <c r="C51" s="31">
        <v>-39903</v>
      </c>
      <c r="D51" s="32">
        <v>73555</v>
      </c>
      <c r="E51" s="32">
        <v>-460079</v>
      </c>
      <c r="F51" s="32">
        <v>97145</v>
      </c>
      <c r="G51" s="32">
        <v>140787</v>
      </c>
      <c r="H51" s="32">
        <v>1077695</v>
      </c>
      <c r="I51" s="33">
        <v>-1533073</v>
      </c>
      <c r="J51" s="34">
        <v>-643873</v>
      </c>
      <c r="K51" s="29"/>
      <c r="L51" s="34">
        <v>0</v>
      </c>
    </row>
    <row r="52" spans="1:12" ht="12.75">
      <c r="A52" s="30" t="s">
        <v>59</v>
      </c>
      <c r="C52" s="31">
        <v>865</v>
      </c>
      <c r="D52" s="32">
        <v>-345</v>
      </c>
      <c r="E52" s="32">
        <v>127706</v>
      </c>
      <c r="F52" s="32">
        <v>4824</v>
      </c>
      <c r="G52" s="32">
        <v>2330</v>
      </c>
      <c r="H52" s="32">
        <v>-606</v>
      </c>
      <c r="I52" s="33">
        <v>-20302</v>
      </c>
      <c r="J52" s="34">
        <v>114472</v>
      </c>
      <c r="K52" s="29"/>
      <c r="L52" s="34">
        <v>114472</v>
      </c>
    </row>
    <row r="53" spans="1:12" ht="12.75">
      <c r="A53" s="30" t="s">
        <v>60</v>
      </c>
      <c r="C53" s="31">
        <v>-13831</v>
      </c>
      <c r="D53" s="32">
        <v>-36855</v>
      </c>
      <c r="E53" s="32">
        <v>67406</v>
      </c>
      <c r="F53" s="32">
        <v>36070</v>
      </c>
      <c r="G53" s="32">
        <v>22833</v>
      </c>
      <c r="H53" s="32">
        <v>137206</v>
      </c>
      <c r="I53" s="33">
        <v>-213343</v>
      </c>
      <c r="J53" s="34">
        <v>-514</v>
      </c>
      <c r="K53" s="29"/>
      <c r="L53" s="34">
        <v>0</v>
      </c>
    </row>
    <row r="54" spans="1:12" ht="12.75">
      <c r="A54" s="30" t="s">
        <v>61</v>
      </c>
      <c r="C54" s="31">
        <v>-75439</v>
      </c>
      <c r="D54" s="32">
        <v>33044</v>
      </c>
      <c r="E54" s="32">
        <v>70873</v>
      </c>
      <c r="F54" s="32">
        <v>230674</v>
      </c>
      <c r="G54" s="32">
        <v>50783</v>
      </c>
      <c r="H54" s="32">
        <v>1359971</v>
      </c>
      <c r="I54" s="33">
        <v>-1776256</v>
      </c>
      <c r="J54" s="34">
        <v>-106350</v>
      </c>
      <c r="K54" s="29"/>
      <c r="L54" s="34">
        <v>0</v>
      </c>
    </row>
    <row r="55" spans="1:12" ht="12.75">
      <c r="A55" s="30" t="s">
        <v>62</v>
      </c>
      <c r="C55" s="31">
        <v>-24653</v>
      </c>
      <c r="D55" s="32">
        <v>15711</v>
      </c>
      <c r="E55" s="32">
        <v>-177543</v>
      </c>
      <c r="F55" s="32">
        <v>27214</v>
      </c>
      <c r="G55" s="32">
        <v>53980</v>
      </c>
      <c r="H55" s="32">
        <v>1981037</v>
      </c>
      <c r="I55" s="33">
        <v>-2184326</v>
      </c>
      <c r="J55" s="34">
        <v>-308580</v>
      </c>
      <c r="K55" s="29"/>
      <c r="L55" s="34">
        <v>0</v>
      </c>
    </row>
    <row r="56" spans="1:12" ht="12.75">
      <c r="A56" s="30" t="s">
        <v>63</v>
      </c>
      <c r="C56" s="31">
        <v>-91725</v>
      </c>
      <c r="D56" s="32">
        <v>40176</v>
      </c>
      <c r="E56" s="32">
        <v>-304004</v>
      </c>
      <c r="F56" s="32">
        <v>76500</v>
      </c>
      <c r="G56" s="32">
        <v>88668</v>
      </c>
      <c r="H56" s="32">
        <v>1809224</v>
      </c>
      <c r="I56" s="33">
        <v>-1387633</v>
      </c>
      <c r="J56" s="34">
        <v>231206</v>
      </c>
      <c r="K56" s="29"/>
      <c r="L56" s="34">
        <v>231206</v>
      </c>
    </row>
    <row r="57" spans="1:12" ht="12.75">
      <c r="A57" s="30" t="s">
        <v>64</v>
      </c>
      <c r="C57" s="31">
        <v>-10136</v>
      </c>
      <c r="D57" s="32">
        <v>-19167</v>
      </c>
      <c r="E57" s="32">
        <v>-834143</v>
      </c>
      <c r="F57" s="32">
        <v>99134</v>
      </c>
      <c r="G57" s="32">
        <v>37226</v>
      </c>
      <c r="H57" s="32">
        <v>310237</v>
      </c>
      <c r="I57" s="33">
        <v>-224865</v>
      </c>
      <c r="J57" s="34">
        <v>-641714</v>
      </c>
      <c r="K57" s="29"/>
      <c r="L57" s="34">
        <v>0</v>
      </c>
    </row>
    <row r="58" spans="1:12" ht="12.75">
      <c r="A58" s="30" t="s">
        <v>65</v>
      </c>
      <c r="C58" s="31">
        <v>-13574</v>
      </c>
      <c r="D58" s="32">
        <v>-21816</v>
      </c>
      <c r="E58" s="32">
        <v>125899</v>
      </c>
      <c r="F58" s="32">
        <v>102650</v>
      </c>
      <c r="G58" s="32">
        <v>29788</v>
      </c>
      <c r="H58" s="32">
        <v>410982</v>
      </c>
      <c r="I58" s="33">
        <v>-776748</v>
      </c>
      <c r="J58" s="34">
        <v>-142819</v>
      </c>
      <c r="K58" s="29"/>
      <c r="L58" s="34">
        <v>0</v>
      </c>
    </row>
    <row r="59" spans="1:12" ht="12.75">
      <c r="A59" s="30" t="s">
        <v>66</v>
      </c>
      <c r="C59" s="31">
        <v>431</v>
      </c>
      <c r="D59" s="32">
        <v>-5267</v>
      </c>
      <c r="E59" s="32">
        <v>-60053</v>
      </c>
      <c r="F59" s="32">
        <v>10755</v>
      </c>
      <c r="G59" s="32">
        <v>7969</v>
      </c>
      <c r="H59" s="32">
        <v>50664</v>
      </c>
      <c r="I59" s="33">
        <v>-56027</v>
      </c>
      <c r="J59" s="34">
        <v>-51528</v>
      </c>
      <c r="K59" s="29"/>
      <c r="L59" s="34">
        <v>0</v>
      </c>
    </row>
    <row r="60" spans="1:12" ht="12.75">
      <c r="A60" s="30" t="s">
        <v>67</v>
      </c>
      <c r="C60" s="31">
        <v>-43873</v>
      </c>
      <c r="D60" s="32">
        <v>200628</v>
      </c>
      <c r="E60" s="32">
        <v>-343791</v>
      </c>
      <c r="F60" s="32">
        <v>223089</v>
      </c>
      <c r="G60" s="32">
        <v>67707</v>
      </c>
      <c r="H60" s="32">
        <v>841950</v>
      </c>
      <c r="I60" s="33">
        <v>-1332809</v>
      </c>
      <c r="J60" s="34">
        <v>-387099</v>
      </c>
      <c r="K60" s="29"/>
      <c r="L60" s="34">
        <v>0</v>
      </c>
    </row>
    <row r="61" spans="1:12" ht="12.75">
      <c r="A61" s="30" t="s">
        <v>68</v>
      </c>
      <c r="C61" s="31">
        <v>-1119</v>
      </c>
      <c r="D61" s="32">
        <v>-3211</v>
      </c>
      <c r="E61" s="32">
        <v>30225</v>
      </c>
      <c r="F61" s="32">
        <v>61437</v>
      </c>
      <c r="G61" s="32">
        <v>14801</v>
      </c>
      <c r="H61" s="32">
        <v>31275</v>
      </c>
      <c r="I61" s="33">
        <v>-45309</v>
      </c>
      <c r="J61" s="34">
        <v>88099</v>
      </c>
      <c r="K61" s="29"/>
      <c r="L61" s="34">
        <v>88099</v>
      </c>
    </row>
    <row r="62" spans="1:12" ht="12.75">
      <c r="A62" s="30" t="s">
        <v>69</v>
      </c>
      <c r="C62" s="31">
        <v>-24483</v>
      </c>
      <c r="D62" s="32">
        <v>16851</v>
      </c>
      <c r="E62" s="32">
        <v>334986</v>
      </c>
      <c r="F62" s="32">
        <v>239865</v>
      </c>
      <c r="G62" s="32">
        <v>17687</v>
      </c>
      <c r="H62" s="32">
        <v>1476277</v>
      </c>
      <c r="I62" s="33">
        <v>-1524788</v>
      </c>
      <c r="J62" s="34">
        <v>536395</v>
      </c>
      <c r="K62" s="29"/>
      <c r="L62" s="34">
        <v>536395</v>
      </c>
    </row>
    <row r="63" spans="1:12" ht="12.75">
      <c r="A63" s="30" t="s">
        <v>70</v>
      </c>
      <c r="C63" s="31">
        <v>-8842</v>
      </c>
      <c r="D63" s="32">
        <v>-10344</v>
      </c>
      <c r="E63" s="32">
        <v>216273</v>
      </c>
      <c r="F63" s="32">
        <v>70743</v>
      </c>
      <c r="G63" s="32">
        <v>65491</v>
      </c>
      <c r="H63" s="32">
        <v>585174</v>
      </c>
      <c r="I63" s="33">
        <v>-529029</v>
      </c>
      <c r="J63" s="34">
        <v>389466</v>
      </c>
      <c r="K63" s="29"/>
      <c r="L63" s="34">
        <v>389466</v>
      </c>
    </row>
    <row r="64" spans="1:12" ht="12.75">
      <c r="A64" s="30" t="s">
        <v>71</v>
      </c>
      <c r="C64" s="31">
        <v>8524</v>
      </c>
      <c r="D64" s="32">
        <v>-7786</v>
      </c>
      <c r="E64" s="32">
        <v>-270270</v>
      </c>
      <c r="F64" s="32">
        <v>-87739</v>
      </c>
      <c r="G64" s="32">
        <v>40531</v>
      </c>
      <c r="H64" s="32">
        <v>324054</v>
      </c>
      <c r="I64" s="33">
        <v>-430923</v>
      </c>
      <c r="J64" s="34">
        <v>-423609</v>
      </c>
      <c r="K64" s="29"/>
      <c r="L64" s="34">
        <v>0</v>
      </c>
    </row>
    <row r="65" spans="1:12" ht="7.5" customHeight="1">
      <c r="A65" s="30"/>
      <c r="C65" s="31"/>
      <c r="D65" s="32"/>
      <c r="E65" s="32"/>
      <c r="F65" s="32"/>
      <c r="G65" s="32"/>
      <c r="H65" s="32"/>
      <c r="I65" s="33"/>
      <c r="J65" s="34"/>
      <c r="K65" s="29"/>
      <c r="L65" s="34"/>
    </row>
    <row r="66" spans="1:12" ht="13.5" thickBot="1">
      <c r="A66" s="54" t="s">
        <v>72</v>
      </c>
      <c r="B66" s="36"/>
      <c r="C66" s="37">
        <f>SUM(C7:C65)</f>
        <v>-2549149</v>
      </c>
      <c r="D66" s="37">
        <f>SUM(D7:D65)</f>
        <v>3657473</v>
      </c>
      <c r="E66" s="37">
        <f>SUM(E7:E65)</f>
        <v>-29934054</v>
      </c>
      <c r="F66" s="37">
        <f>SUM(F7:F65)</f>
        <v>11804553</v>
      </c>
      <c r="G66" s="37">
        <f aca="true" t="shared" si="0" ref="G66:L66">SUM(G7:G65)</f>
        <v>7613437</v>
      </c>
      <c r="H66" s="37">
        <f t="shared" si="0"/>
        <v>154606645</v>
      </c>
      <c r="I66" s="37">
        <f t="shared" si="0"/>
        <v>-152622720</v>
      </c>
      <c r="J66" s="37">
        <f t="shared" si="0"/>
        <v>-7423815</v>
      </c>
      <c r="K66" s="37">
        <f t="shared" si="0"/>
        <v>0</v>
      </c>
      <c r="L66" s="37">
        <f t="shared" si="0"/>
        <v>25759254</v>
      </c>
    </row>
    <row r="67" spans="1:12" ht="12.75">
      <c r="A67" s="36"/>
      <c r="B67" s="36"/>
      <c r="C67" s="39"/>
      <c r="D67" s="39"/>
      <c r="E67" s="39"/>
      <c r="F67" s="39"/>
      <c r="G67" s="39"/>
      <c r="H67" s="39"/>
      <c r="I67" s="39"/>
      <c r="J67" s="39"/>
      <c r="K67" s="36"/>
      <c r="L67" s="39"/>
    </row>
    <row r="68" spans="1:12" ht="12.75">
      <c r="A68" s="36"/>
      <c r="B68" s="36"/>
      <c r="C68" s="39"/>
      <c r="D68" s="39"/>
      <c r="E68" s="39"/>
      <c r="F68" s="39"/>
      <c r="G68" s="39"/>
      <c r="H68" s="39"/>
      <c r="I68" s="39"/>
      <c r="J68" s="39"/>
      <c r="K68" s="36"/>
      <c r="L68" s="39"/>
    </row>
    <row r="69" spans="1:12" ht="12.75">
      <c r="A69" s="5"/>
      <c r="C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40"/>
      <c r="C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8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8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8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12.75">
      <c r="A74" s="48"/>
      <c r="C74" s="50"/>
      <c r="D74" s="50"/>
      <c r="E74" s="50"/>
      <c r="F74" s="50"/>
      <c r="G74" s="50"/>
      <c r="H74" s="50"/>
      <c r="I74" s="50"/>
      <c r="J74" s="51"/>
      <c r="K74" s="8"/>
      <c r="L74" s="8"/>
    </row>
    <row r="75" spans="1:12" ht="12.75">
      <c r="A75" s="48"/>
      <c r="C75" s="49"/>
      <c r="D75" s="49"/>
      <c r="E75" s="49"/>
      <c r="F75" s="49"/>
      <c r="G75" s="49"/>
      <c r="H75" s="49"/>
      <c r="I75" s="49"/>
      <c r="J75" s="4"/>
      <c r="K75" s="4"/>
      <c r="L75" s="4"/>
    </row>
    <row r="76" spans="1:12" ht="12.75">
      <c r="A76" s="48"/>
      <c r="C76" s="50"/>
      <c r="D76" s="50"/>
      <c r="E76" s="50"/>
      <c r="F76" s="50"/>
      <c r="G76" s="50"/>
      <c r="H76" s="50"/>
      <c r="I76" s="50"/>
      <c r="J76" s="51"/>
      <c r="K76" s="8"/>
      <c r="L76" s="8"/>
    </row>
    <row r="77" spans="1:12" ht="12.75">
      <c r="A77" s="48"/>
      <c r="C77" s="49"/>
      <c r="D77" s="49"/>
      <c r="E77" s="49"/>
      <c r="F77" s="49"/>
      <c r="G77" s="49"/>
      <c r="H77" s="49"/>
      <c r="I77" s="49"/>
      <c r="J77" s="4"/>
      <c r="K77" s="4"/>
      <c r="L77" s="4"/>
    </row>
  </sheetData>
  <sheetProtection/>
  <printOptions horizontalCentered="1" verticalCentered="1"/>
  <pageMargins left="0.4" right="0" top="0" bottom="0" header="0.17" footer="0.17"/>
  <pageSetup fitToHeight="1" fitToWidth="1" horizontalDpi="300" verticalDpi="300" orientation="portrait" scale="74" r:id="rId1"/>
  <headerFooter alignWithMargins="0">
    <oddHeader>&amp;RRealignment Summary
&amp;D
&amp;T</oddHeader>
    <oddFooter>&amp;LJennifer/Jen Realignment/FY 00-01/ &amp;F</oddFooter>
  </headerFooter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7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6.7109375" style="61" customWidth="1"/>
    <col min="2" max="2" width="19.00390625" style="68" customWidth="1"/>
    <col min="3" max="3" width="20.140625" style="68" customWidth="1"/>
    <col min="4" max="4" width="15.140625" style="68" customWidth="1"/>
    <col min="5" max="5" width="10.7109375" style="0" customWidth="1"/>
  </cols>
  <sheetData>
    <row r="1" spans="1:4" ht="12.75">
      <c r="A1" s="159" t="s">
        <v>0</v>
      </c>
      <c r="B1" s="160"/>
      <c r="C1" s="160"/>
      <c r="D1" s="161"/>
    </row>
    <row r="2" spans="1:4" ht="13.5" thickBot="1">
      <c r="A2" s="159" t="s">
        <v>140</v>
      </c>
      <c r="B2" s="160"/>
      <c r="C2" s="160"/>
      <c r="D2" s="161"/>
    </row>
    <row r="3" spans="1:5" ht="12.75">
      <c r="A3" s="162"/>
      <c r="B3" s="163" t="s">
        <v>139</v>
      </c>
      <c r="C3" s="164" t="s">
        <v>141</v>
      </c>
      <c r="D3" s="165"/>
      <c r="E3" s="59"/>
    </row>
    <row r="4" spans="1:5" ht="12.75">
      <c r="A4" s="166"/>
      <c r="B4" s="167" t="s">
        <v>4</v>
      </c>
      <c r="C4" s="168" t="s">
        <v>4</v>
      </c>
      <c r="D4" s="166" t="s">
        <v>79</v>
      </c>
      <c r="E4" s="60"/>
    </row>
    <row r="5" spans="1:5" ht="13.5" thickBot="1">
      <c r="A5" s="169" t="s">
        <v>5</v>
      </c>
      <c r="B5" s="170" t="s">
        <v>13</v>
      </c>
      <c r="C5" s="171" t="s">
        <v>13</v>
      </c>
      <c r="D5" s="169" t="s">
        <v>80</v>
      </c>
      <c r="E5" s="60"/>
    </row>
    <row r="6" spans="1:6" ht="13.5" thickBot="1">
      <c r="A6" s="172"/>
      <c r="B6" s="160"/>
      <c r="C6" s="160"/>
      <c r="D6" s="160"/>
      <c r="E6" s="59"/>
      <c r="F6" s="2"/>
    </row>
    <row r="7" spans="1:5" ht="12.75">
      <c r="A7" s="173" t="s">
        <v>14</v>
      </c>
      <c r="B7" s="174">
        <f>+'FY 08-09'!P7</f>
        <v>3118942</v>
      </c>
      <c r="C7" s="175">
        <f>+'FY 09-10'!P7</f>
        <v>3560978</v>
      </c>
      <c r="D7" s="176">
        <f aca="true" t="shared" si="0" ref="D7:D16">ROUND(C7-B7,6)</f>
        <v>442036</v>
      </c>
      <c r="E7" s="59"/>
    </row>
    <row r="8" spans="1:5" ht="12.75">
      <c r="A8" s="177" t="s">
        <v>15</v>
      </c>
      <c r="B8" s="178">
        <f>+'FY 08-09'!P8</f>
        <v>0</v>
      </c>
      <c r="C8" s="179">
        <f>+'FY 09-10'!P8</f>
        <v>9622</v>
      </c>
      <c r="D8" s="180">
        <f t="shared" si="0"/>
        <v>9622</v>
      </c>
      <c r="E8" s="59"/>
    </row>
    <row r="9" spans="1:5" ht="12.75">
      <c r="A9" s="177" t="s">
        <v>16</v>
      </c>
      <c r="B9" s="178">
        <f>+'FY 08-09'!P9</f>
        <v>90409</v>
      </c>
      <c r="C9" s="179">
        <f>+'FY 09-10'!P9</f>
        <v>36705</v>
      </c>
      <c r="D9" s="180">
        <f t="shared" si="0"/>
        <v>-53704</v>
      </c>
      <c r="E9" s="59"/>
    </row>
    <row r="10" spans="1:5" ht="12.75">
      <c r="A10" s="177" t="s">
        <v>17</v>
      </c>
      <c r="B10" s="178">
        <f>+'FY 08-09'!P10</f>
        <v>1188638</v>
      </c>
      <c r="C10" s="179">
        <f>+'FY 09-10'!P10</f>
        <v>0</v>
      </c>
      <c r="D10" s="180">
        <f t="shared" si="0"/>
        <v>-1188638</v>
      </c>
      <c r="E10" s="59"/>
    </row>
    <row r="11" spans="1:5" ht="12.75">
      <c r="A11" s="177" t="s">
        <v>18</v>
      </c>
      <c r="B11" s="178">
        <f>+'FY 08-09'!P11</f>
        <v>0</v>
      </c>
      <c r="C11" s="179">
        <f>+'FY 09-10'!P11</f>
        <v>140525</v>
      </c>
      <c r="D11" s="180">
        <f t="shared" si="0"/>
        <v>140525</v>
      </c>
      <c r="E11" s="59"/>
    </row>
    <row r="12" spans="1:5" ht="12.75">
      <c r="A12" s="177" t="s">
        <v>19</v>
      </c>
      <c r="B12" s="178">
        <f>+'FY 08-09'!P12</f>
        <v>0</v>
      </c>
      <c r="C12" s="179">
        <f>+'FY 09-10'!P12</f>
        <v>25614</v>
      </c>
      <c r="D12" s="180">
        <f t="shared" si="0"/>
        <v>25614</v>
      </c>
      <c r="E12" s="59"/>
    </row>
    <row r="13" spans="1:5" ht="12.75">
      <c r="A13" s="177" t="s">
        <v>20</v>
      </c>
      <c r="B13" s="178">
        <f>+'FY 08-09'!P13</f>
        <v>449742</v>
      </c>
      <c r="C13" s="179">
        <f>+'FY 09-10'!P13</f>
        <v>7539</v>
      </c>
      <c r="D13" s="180">
        <f t="shared" si="0"/>
        <v>-442203</v>
      </c>
      <c r="E13" s="59"/>
    </row>
    <row r="14" spans="1:5" ht="12.75">
      <c r="A14" s="177" t="s">
        <v>21</v>
      </c>
      <c r="B14" s="178">
        <f>+'FY 08-09'!P14</f>
        <v>383848</v>
      </c>
      <c r="C14" s="179">
        <f>+'FY 09-10'!P14</f>
        <v>68716</v>
      </c>
      <c r="D14" s="180">
        <f t="shared" si="0"/>
        <v>-315132</v>
      </c>
      <c r="E14" s="59"/>
    </row>
    <row r="15" spans="1:5" ht="12.75">
      <c r="A15" s="177" t="s">
        <v>22</v>
      </c>
      <c r="B15" s="178">
        <f>+'FY 08-09'!P15</f>
        <v>499796</v>
      </c>
      <c r="C15" s="179">
        <f>+'FY 09-10'!P15</f>
        <v>336241</v>
      </c>
      <c r="D15" s="180">
        <f t="shared" si="0"/>
        <v>-163555</v>
      </c>
      <c r="E15" s="59"/>
    </row>
    <row r="16" spans="1:5" ht="12.75">
      <c r="A16" s="177" t="s">
        <v>23</v>
      </c>
      <c r="B16" s="178">
        <f>+'FY 08-09'!P16</f>
        <v>4581475</v>
      </c>
      <c r="C16" s="179">
        <f>+'FY 09-10'!P16</f>
        <v>1782326</v>
      </c>
      <c r="D16" s="180">
        <f t="shared" si="0"/>
        <v>-2799149</v>
      </c>
      <c r="E16" s="59"/>
    </row>
    <row r="17" spans="1:5" ht="12.75">
      <c r="A17" s="177" t="s">
        <v>24</v>
      </c>
      <c r="B17" s="178">
        <f>+'FY 08-09'!P17</f>
        <v>1993</v>
      </c>
      <c r="C17" s="179">
        <f>+'FY 09-10'!P17</f>
        <v>183777</v>
      </c>
      <c r="D17" s="180">
        <f aca="true" t="shared" si="1" ref="D17:D64">ROUND(C17-B17,6)</f>
        <v>181784</v>
      </c>
      <c r="E17" s="59"/>
    </row>
    <row r="18" spans="1:5" ht="12.75">
      <c r="A18" s="177" t="s">
        <v>25</v>
      </c>
      <c r="B18" s="178">
        <f>+'FY 08-09'!P18</f>
        <v>0</v>
      </c>
      <c r="C18" s="179">
        <f>+'FY 09-10'!P18</f>
        <v>255433</v>
      </c>
      <c r="D18" s="180">
        <f t="shared" si="1"/>
        <v>255433</v>
      </c>
      <c r="E18" s="59"/>
    </row>
    <row r="19" spans="1:5" ht="12.75">
      <c r="A19" s="177" t="s">
        <v>26</v>
      </c>
      <c r="B19" s="178">
        <f>+'FY 08-09'!P19</f>
        <v>916146</v>
      </c>
      <c r="C19" s="179">
        <f>+'FY 09-10'!P19</f>
        <v>1710753</v>
      </c>
      <c r="D19" s="180">
        <f t="shared" si="1"/>
        <v>794607</v>
      </c>
      <c r="E19" s="59"/>
    </row>
    <row r="20" spans="1:5" ht="12.75">
      <c r="A20" s="177" t="s">
        <v>27</v>
      </c>
      <c r="B20" s="178">
        <f>+'FY 08-09'!P20</f>
        <v>0</v>
      </c>
      <c r="C20" s="179">
        <f>+'FY 09-10'!P20</f>
        <v>0</v>
      </c>
      <c r="D20" s="180">
        <f t="shared" si="1"/>
        <v>0</v>
      </c>
      <c r="E20" s="59"/>
    </row>
    <row r="21" spans="1:5" ht="12.75">
      <c r="A21" s="177" t="s">
        <v>28</v>
      </c>
      <c r="B21" s="178">
        <f>+'FY 08-09'!P21</f>
        <v>1226630</v>
      </c>
      <c r="C21" s="179">
        <f>+'FY 09-10'!P21</f>
        <v>0</v>
      </c>
      <c r="D21" s="180">
        <f t="shared" si="1"/>
        <v>-1226630</v>
      </c>
      <c r="E21" s="59"/>
    </row>
    <row r="22" spans="1:5" ht="12.75">
      <c r="A22" s="177" t="s">
        <v>29</v>
      </c>
      <c r="B22" s="178">
        <f>+'FY 08-09'!P22</f>
        <v>652286</v>
      </c>
      <c r="C22" s="179">
        <f>+'FY 09-10'!P22</f>
        <v>555923</v>
      </c>
      <c r="D22" s="180">
        <f t="shared" si="1"/>
        <v>-96363</v>
      </c>
      <c r="E22" s="59"/>
    </row>
    <row r="23" spans="1:5" ht="12.75">
      <c r="A23" s="177" t="s">
        <v>30</v>
      </c>
      <c r="B23" s="178">
        <f>+'FY 08-09'!P23</f>
        <v>458503</v>
      </c>
      <c r="C23" s="179">
        <f>+'FY 09-10'!P23</f>
        <v>768100</v>
      </c>
      <c r="D23" s="180">
        <f t="shared" si="1"/>
        <v>309597</v>
      </c>
      <c r="E23" s="59"/>
    </row>
    <row r="24" spans="1:5" ht="12.75">
      <c r="A24" s="177" t="s">
        <v>31</v>
      </c>
      <c r="B24" s="178">
        <f>+'FY 08-09'!P24</f>
        <v>6833</v>
      </c>
      <c r="C24" s="179">
        <f>+'FY 09-10'!P24</f>
        <v>0</v>
      </c>
      <c r="D24" s="180">
        <f t="shared" si="1"/>
        <v>-6833</v>
      </c>
      <c r="E24" s="59"/>
    </row>
    <row r="25" spans="1:5" ht="12.75">
      <c r="A25" s="177" t="s">
        <v>32</v>
      </c>
      <c r="B25" s="178">
        <f>+'FY 08-09'!P25</f>
        <v>34199593</v>
      </c>
      <c r="C25" s="179">
        <f>+'FY 09-10'!P25</f>
        <v>0</v>
      </c>
      <c r="D25" s="180">
        <f t="shared" si="1"/>
        <v>-34199593</v>
      </c>
      <c r="E25" s="59"/>
    </row>
    <row r="26" spans="1:5" ht="12.75">
      <c r="A26" s="177" t="s">
        <v>33</v>
      </c>
      <c r="B26" s="178">
        <f>+'FY 08-09'!P26</f>
        <v>158856</v>
      </c>
      <c r="C26" s="179">
        <f>+'FY 09-10'!P26</f>
        <v>189332</v>
      </c>
      <c r="D26" s="180">
        <f t="shared" si="1"/>
        <v>30476</v>
      </c>
      <c r="E26" s="59"/>
    </row>
    <row r="27" spans="1:5" ht="12.75">
      <c r="A27" s="177" t="s">
        <v>34</v>
      </c>
      <c r="B27" s="178">
        <f>+'FY 08-09'!P27</f>
        <v>0</v>
      </c>
      <c r="C27" s="179">
        <f>+'FY 09-10'!P27</f>
        <v>636647</v>
      </c>
      <c r="D27" s="180">
        <f t="shared" si="1"/>
        <v>636647</v>
      </c>
      <c r="E27" s="59"/>
    </row>
    <row r="28" spans="1:5" ht="12.75">
      <c r="A28" s="177" t="s">
        <v>35</v>
      </c>
      <c r="B28" s="178">
        <f>+'FY 08-09'!P28</f>
        <v>81867</v>
      </c>
      <c r="C28" s="179">
        <f>+'FY 09-10'!P28</f>
        <v>0</v>
      </c>
      <c r="D28" s="180">
        <f t="shared" si="1"/>
        <v>-81867</v>
      </c>
      <c r="E28" s="59"/>
    </row>
    <row r="29" spans="1:5" ht="12.75">
      <c r="A29" s="177" t="s">
        <v>36</v>
      </c>
      <c r="B29" s="178">
        <f>+'FY 08-09'!P29</f>
        <v>314675</v>
      </c>
      <c r="C29" s="179">
        <f>+'FY 09-10'!P29</f>
        <v>384846</v>
      </c>
      <c r="D29" s="180">
        <f t="shared" si="1"/>
        <v>70171</v>
      </c>
      <c r="E29" s="59"/>
    </row>
    <row r="30" spans="1:5" ht="12.75">
      <c r="A30" s="177" t="s">
        <v>37</v>
      </c>
      <c r="B30" s="178">
        <f>+'FY 08-09'!P30</f>
        <v>386260</v>
      </c>
      <c r="C30" s="179">
        <f>+'FY 09-10'!P30</f>
        <v>910051</v>
      </c>
      <c r="D30" s="180">
        <f t="shared" si="1"/>
        <v>523791</v>
      </c>
      <c r="E30" s="59"/>
    </row>
    <row r="31" spans="1:5" ht="12.75">
      <c r="A31" s="177" t="s">
        <v>38</v>
      </c>
      <c r="B31" s="178">
        <f>+'FY 08-09'!P31</f>
        <v>0</v>
      </c>
      <c r="C31" s="179">
        <f>+'FY 09-10'!P31</f>
        <v>153963</v>
      </c>
      <c r="D31" s="180">
        <f t="shared" si="1"/>
        <v>153963</v>
      </c>
      <c r="E31" s="59"/>
    </row>
    <row r="32" spans="1:5" ht="12.75">
      <c r="A32" s="177" t="s">
        <v>39</v>
      </c>
      <c r="B32" s="178">
        <f>+'FY 08-09'!P32</f>
        <v>0</v>
      </c>
      <c r="C32" s="179">
        <f>+'FY 09-10'!P32</f>
        <v>106088</v>
      </c>
      <c r="D32" s="180">
        <f t="shared" si="1"/>
        <v>106088</v>
      </c>
      <c r="E32" s="59"/>
    </row>
    <row r="33" spans="1:5" ht="12.75">
      <c r="A33" s="177" t="s">
        <v>40</v>
      </c>
      <c r="B33" s="178">
        <f>+'FY 08-09'!P33</f>
        <v>1149242</v>
      </c>
      <c r="C33" s="179">
        <f>+'FY 09-10'!P33</f>
        <v>683200</v>
      </c>
      <c r="D33" s="180">
        <f t="shared" si="1"/>
        <v>-466042</v>
      </c>
      <c r="E33" s="59"/>
    </row>
    <row r="34" spans="1:5" ht="12.75">
      <c r="A34" s="177" t="s">
        <v>41</v>
      </c>
      <c r="B34" s="178">
        <f>+'FY 08-09'!P34</f>
        <v>490275</v>
      </c>
      <c r="C34" s="179">
        <f>+'FY 09-10'!P34</f>
        <v>371749</v>
      </c>
      <c r="D34" s="180">
        <f t="shared" si="1"/>
        <v>-118526</v>
      </c>
      <c r="E34" s="59"/>
    </row>
    <row r="35" spans="1:5" ht="12.75">
      <c r="A35" s="177" t="s">
        <v>42</v>
      </c>
      <c r="B35" s="178">
        <f>+'FY 08-09'!P35</f>
        <v>0</v>
      </c>
      <c r="C35" s="179">
        <f>+'FY 09-10'!P35</f>
        <v>0</v>
      </c>
      <c r="D35" s="180">
        <f t="shared" si="1"/>
        <v>0</v>
      </c>
      <c r="E35" s="59"/>
    </row>
    <row r="36" spans="1:5" ht="12.75">
      <c r="A36" s="177" t="s">
        <v>43</v>
      </c>
      <c r="B36" s="178">
        <f>+'FY 08-09'!P36</f>
        <v>5700518</v>
      </c>
      <c r="C36" s="179">
        <f>+'FY 09-10'!P36</f>
        <v>7338222</v>
      </c>
      <c r="D36" s="180">
        <f t="shared" si="1"/>
        <v>1637704</v>
      </c>
      <c r="E36" s="59"/>
    </row>
    <row r="37" spans="1:5" ht="12.75">
      <c r="A37" s="177" t="s">
        <v>44</v>
      </c>
      <c r="B37" s="178">
        <f>+'FY 08-09'!P37</f>
        <v>243358</v>
      </c>
      <c r="C37" s="179">
        <f>+'FY 09-10'!P37</f>
        <v>846178</v>
      </c>
      <c r="D37" s="180">
        <f t="shared" si="1"/>
        <v>602820</v>
      </c>
      <c r="E37" s="59"/>
    </row>
    <row r="38" spans="1:5" ht="12.75">
      <c r="A38" s="177" t="s">
        <v>45</v>
      </c>
      <c r="B38" s="178">
        <f>+'FY 08-09'!P38</f>
        <v>0</v>
      </c>
      <c r="C38" s="179">
        <f>+'FY 09-10'!P38</f>
        <v>0</v>
      </c>
      <c r="D38" s="180">
        <f t="shared" si="1"/>
        <v>0</v>
      </c>
      <c r="E38" s="59"/>
    </row>
    <row r="39" spans="1:5" ht="12.75">
      <c r="A39" s="177" t="s">
        <v>46</v>
      </c>
      <c r="B39" s="178">
        <f>+'FY 08-09'!P39</f>
        <v>4164275</v>
      </c>
      <c r="C39" s="179">
        <f>+'FY 09-10'!P39</f>
        <v>0</v>
      </c>
      <c r="D39" s="180">
        <f t="shared" si="1"/>
        <v>-4164275</v>
      </c>
      <c r="E39" s="59"/>
    </row>
    <row r="40" spans="1:5" ht="12.75">
      <c r="A40" s="177" t="s">
        <v>47</v>
      </c>
      <c r="B40" s="178">
        <f>+'FY 08-09'!P40</f>
        <v>3674565</v>
      </c>
      <c r="C40" s="179">
        <f>+'FY 09-10'!P40</f>
        <v>1727098</v>
      </c>
      <c r="D40" s="180">
        <f t="shared" si="1"/>
        <v>-1947467</v>
      </c>
      <c r="E40" s="59"/>
    </row>
    <row r="41" spans="1:5" ht="12.75">
      <c r="A41" s="177" t="s">
        <v>48</v>
      </c>
      <c r="B41" s="178">
        <f>+'FY 08-09'!P41</f>
        <v>321530</v>
      </c>
      <c r="C41" s="179">
        <f>+'FY 09-10'!P41</f>
        <v>190921</v>
      </c>
      <c r="D41" s="180">
        <f t="shared" si="1"/>
        <v>-130609</v>
      </c>
      <c r="E41" s="59"/>
    </row>
    <row r="42" spans="1:5" ht="12.75">
      <c r="A42" s="177" t="s">
        <v>49</v>
      </c>
      <c r="B42" s="178">
        <f>+'FY 08-09'!P42</f>
        <v>7665332</v>
      </c>
      <c r="C42" s="179">
        <f>+'FY 09-10'!P42</f>
        <v>853370</v>
      </c>
      <c r="D42" s="180">
        <f t="shared" si="1"/>
        <v>-6811962</v>
      </c>
      <c r="E42" s="59"/>
    </row>
    <row r="43" spans="1:5" ht="12.75">
      <c r="A43" s="177" t="s">
        <v>50</v>
      </c>
      <c r="B43" s="178">
        <f>+'FY 08-09'!P43</f>
        <v>5833073</v>
      </c>
      <c r="C43" s="179">
        <f>+'FY 09-10'!P43</f>
        <v>2827769</v>
      </c>
      <c r="D43" s="180">
        <f t="shared" si="1"/>
        <v>-3005304</v>
      </c>
      <c r="E43" s="59"/>
    </row>
    <row r="44" spans="1:5" ht="12.75">
      <c r="A44" s="177" t="s">
        <v>51</v>
      </c>
      <c r="B44" s="178">
        <f>+'FY 08-09'!P44</f>
        <v>7141494</v>
      </c>
      <c r="C44" s="179">
        <f>+'FY 09-10'!P44</f>
        <v>3548131</v>
      </c>
      <c r="D44" s="180">
        <f t="shared" si="1"/>
        <v>-3593363</v>
      </c>
      <c r="E44" s="59"/>
    </row>
    <row r="45" spans="1:5" ht="12.75">
      <c r="A45" s="177" t="s">
        <v>52</v>
      </c>
      <c r="B45" s="178">
        <f>+'FY 08-09'!P45</f>
        <v>1295944</v>
      </c>
      <c r="C45" s="179">
        <f>+'FY 09-10'!P45</f>
        <v>0</v>
      </c>
      <c r="D45" s="180">
        <f t="shared" si="1"/>
        <v>-1295944</v>
      </c>
      <c r="E45" s="59"/>
    </row>
    <row r="46" spans="1:5" ht="12.75">
      <c r="A46" s="177" t="s">
        <v>53</v>
      </c>
      <c r="B46" s="178">
        <f>+'FY 08-09'!P46</f>
        <v>850806</v>
      </c>
      <c r="C46" s="179">
        <f>+'FY 09-10'!P46</f>
        <v>280125</v>
      </c>
      <c r="D46" s="180">
        <f t="shared" si="1"/>
        <v>-570681</v>
      </c>
      <c r="E46" s="59"/>
    </row>
    <row r="47" spans="1:5" ht="12.75">
      <c r="A47" s="177" t="s">
        <v>54</v>
      </c>
      <c r="B47" s="178">
        <f>+'FY 08-09'!P47</f>
        <v>1533019</v>
      </c>
      <c r="C47" s="179">
        <f>+'FY 09-10'!P47</f>
        <v>8398</v>
      </c>
      <c r="D47" s="180">
        <f t="shared" si="1"/>
        <v>-1524621</v>
      </c>
      <c r="E47" s="59"/>
    </row>
    <row r="48" spans="1:5" ht="12.75">
      <c r="A48" s="177" t="s">
        <v>55</v>
      </c>
      <c r="B48" s="178">
        <f>+'FY 08-09'!P48</f>
        <v>1161091</v>
      </c>
      <c r="C48" s="179">
        <f>+'FY 09-10'!P48</f>
        <v>1002011</v>
      </c>
      <c r="D48" s="180">
        <f t="shared" si="1"/>
        <v>-159080</v>
      </c>
      <c r="E48" s="59"/>
    </row>
    <row r="49" spans="1:5" ht="12.75">
      <c r="A49" s="177" t="s">
        <v>56</v>
      </c>
      <c r="B49" s="178">
        <f>+'FY 08-09'!P49</f>
        <v>4608531</v>
      </c>
      <c r="C49" s="179">
        <f>+'FY 09-10'!P49</f>
        <v>5808188</v>
      </c>
      <c r="D49" s="180">
        <f t="shared" si="1"/>
        <v>1199657</v>
      </c>
      <c r="E49" s="59"/>
    </row>
    <row r="50" spans="1:5" ht="12.75">
      <c r="A50" s="177" t="s">
        <v>57</v>
      </c>
      <c r="B50" s="178">
        <f>+'FY 08-09'!P50</f>
        <v>366473</v>
      </c>
      <c r="C50" s="179">
        <f>+'FY 09-10'!P50</f>
        <v>555897</v>
      </c>
      <c r="D50" s="180">
        <f t="shared" si="1"/>
        <v>189424</v>
      </c>
      <c r="E50" s="59"/>
    </row>
    <row r="51" spans="1:5" ht="12.75">
      <c r="A51" s="177" t="s">
        <v>58</v>
      </c>
      <c r="B51" s="178">
        <f>+'FY 08-09'!P51</f>
        <v>860213</v>
      </c>
      <c r="C51" s="179">
        <f>+'FY 09-10'!P51</f>
        <v>772713</v>
      </c>
      <c r="D51" s="180">
        <f t="shared" si="1"/>
        <v>-87500</v>
      </c>
      <c r="E51" s="59"/>
    </row>
    <row r="52" spans="1:5" ht="12.75">
      <c r="A52" s="177" t="s">
        <v>59</v>
      </c>
      <c r="B52" s="178">
        <f>+'FY 08-09'!P52</f>
        <v>11117</v>
      </c>
      <c r="C52" s="179">
        <f>+'FY 09-10'!P52</f>
        <v>0</v>
      </c>
      <c r="D52" s="180">
        <f t="shared" si="1"/>
        <v>-11117</v>
      </c>
      <c r="E52" s="59"/>
    </row>
    <row r="53" spans="1:5" ht="12.75">
      <c r="A53" s="177" t="s">
        <v>60</v>
      </c>
      <c r="B53" s="178">
        <f>+'FY 08-09'!P53</f>
        <v>0</v>
      </c>
      <c r="C53" s="179">
        <f>+'FY 09-10'!P53</f>
        <v>0</v>
      </c>
      <c r="D53" s="180">
        <f t="shared" si="1"/>
        <v>0</v>
      </c>
      <c r="E53" s="59"/>
    </row>
    <row r="54" spans="1:5" ht="12.75">
      <c r="A54" s="177" t="s">
        <v>61</v>
      </c>
      <c r="B54" s="178">
        <f>+'FY 08-09'!P54</f>
        <v>542391</v>
      </c>
      <c r="C54" s="179">
        <f>+'FY 09-10'!P54</f>
        <v>0</v>
      </c>
      <c r="D54" s="180">
        <f t="shared" si="1"/>
        <v>-542391</v>
      </c>
      <c r="E54" s="59"/>
    </row>
    <row r="55" spans="1:5" ht="12.75">
      <c r="A55" s="177" t="s">
        <v>62</v>
      </c>
      <c r="B55" s="178">
        <f>+'FY 08-09'!P55</f>
        <v>1276402</v>
      </c>
      <c r="C55" s="179">
        <f>+'FY 09-10'!P55</f>
        <v>2669996</v>
      </c>
      <c r="D55" s="180">
        <f t="shared" si="1"/>
        <v>1393594</v>
      </c>
      <c r="E55" s="59"/>
    </row>
    <row r="56" spans="1:5" ht="12.75">
      <c r="A56" s="177" t="s">
        <v>63</v>
      </c>
      <c r="B56" s="178">
        <f>+'FY 08-09'!P56</f>
        <v>1133689</v>
      </c>
      <c r="C56" s="179">
        <f>+'FY 09-10'!P56</f>
        <v>856905</v>
      </c>
      <c r="D56" s="180">
        <f t="shared" si="1"/>
        <v>-276784</v>
      </c>
      <c r="E56" s="59"/>
    </row>
    <row r="57" spans="1:5" ht="12.75">
      <c r="A57" s="177" t="s">
        <v>64</v>
      </c>
      <c r="B57" s="178">
        <f>+'FY 08-09'!P57</f>
        <v>93972</v>
      </c>
      <c r="C57" s="179">
        <f>+'FY 09-10'!P57</f>
        <v>0</v>
      </c>
      <c r="D57" s="180">
        <f t="shared" si="1"/>
        <v>-93972</v>
      </c>
      <c r="E57" s="59"/>
    </row>
    <row r="58" spans="1:5" ht="12.75">
      <c r="A58" s="177" t="s">
        <v>65</v>
      </c>
      <c r="B58" s="178">
        <f>+'FY 08-09'!P58</f>
        <v>84894</v>
      </c>
      <c r="C58" s="179">
        <f>+'FY 09-10'!P58</f>
        <v>63647</v>
      </c>
      <c r="D58" s="180">
        <f t="shared" si="1"/>
        <v>-21247</v>
      </c>
      <c r="E58" s="59"/>
    </row>
    <row r="59" spans="1:5" ht="12.75">
      <c r="A59" s="177" t="s">
        <v>66</v>
      </c>
      <c r="B59" s="178">
        <f>+'FY 08-09'!P59</f>
        <v>110119</v>
      </c>
      <c r="C59" s="179">
        <f>+'FY 09-10'!P59</f>
        <v>2556</v>
      </c>
      <c r="D59" s="180">
        <f t="shared" si="1"/>
        <v>-107563</v>
      </c>
      <c r="E59" s="59"/>
    </row>
    <row r="60" spans="1:5" ht="12.75">
      <c r="A60" s="177" t="s">
        <v>67</v>
      </c>
      <c r="B60" s="178">
        <f>+'FY 08-09'!P60</f>
        <v>41722</v>
      </c>
      <c r="C60" s="179">
        <f>+'FY 09-10'!P60</f>
        <v>272350</v>
      </c>
      <c r="D60" s="180">
        <f t="shared" si="1"/>
        <v>230628</v>
      </c>
      <c r="E60" s="59"/>
    </row>
    <row r="61" spans="1:5" ht="12.75">
      <c r="A61" s="177" t="s">
        <v>68</v>
      </c>
      <c r="B61" s="178">
        <f>+'FY 08-09'!P61</f>
        <v>0</v>
      </c>
      <c r="C61" s="179">
        <f>+'FY 09-10'!P61</f>
        <v>90574</v>
      </c>
      <c r="D61" s="180">
        <f t="shared" si="1"/>
        <v>90574</v>
      </c>
      <c r="E61" s="59"/>
    </row>
    <row r="62" spans="1:5" ht="12.75">
      <c r="A62" s="177" t="s">
        <v>69</v>
      </c>
      <c r="B62" s="178">
        <f>+'FY 08-09'!P62</f>
        <v>1442785</v>
      </c>
      <c r="C62" s="179">
        <f>+'FY 09-10'!P62</f>
        <v>175813</v>
      </c>
      <c r="D62" s="180">
        <f t="shared" si="1"/>
        <v>-1266972</v>
      </c>
      <c r="E62" s="59"/>
    </row>
    <row r="63" spans="1:5" ht="12.75">
      <c r="A63" s="177" t="s">
        <v>70</v>
      </c>
      <c r="B63" s="178">
        <f>+'FY 08-09'!P63</f>
        <v>136361</v>
      </c>
      <c r="C63" s="179">
        <f>+'FY 09-10'!P63</f>
        <v>898971</v>
      </c>
      <c r="D63" s="180">
        <f t="shared" si="1"/>
        <v>762610</v>
      </c>
      <c r="E63" s="59"/>
    </row>
    <row r="64" spans="1:5" ht="12.75">
      <c r="A64" s="177" t="s">
        <v>71</v>
      </c>
      <c r="B64" s="178">
        <f>+'FY 08-09'!P64</f>
        <v>372581</v>
      </c>
      <c r="C64" s="179">
        <f>+'FY 09-10'!P64</f>
        <v>137279</v>
      </c>
      <c r="D64" s="180">
        <f t="shared" si="1"/>
        <v>-235302</v>
      </c>
      <c r="E64" s="59"/>
    </row>
    <row r="65" spans="1:5" ht="12.75">
      <c r="A65" s="177"/>
      <c r="B65" s="181"/>
      <c r="C65" s="182"/>
      <c r="D65" s="183"/>
      <c r="E65" s="59"/>
    </row>
    <row r="66" spans="1:5" ht="13.5" thickBot="1">
      <c r="A66" s="184" t="s">
        <v>72</v>
      </c>
      <c r="B66" s="185">
        <f>SUM(B7:B64)</f>
        <v>101022264</v>
      </c>
      <c r="C66" s="186">
        <f>SUM(C7:C64)</f>
        <v>43805240</v>
      </c>
      <c r="D66" s="187">
        <f>SUM(D7:D64)</f>
        <v>-57217024</v>
      </c>
      <c r="E66" s="59"/>
    </row>
    <row r="67" spans="1:4" ht="12.75">
      <c r="A67" s="117"/>
      <c r="D67" s="69"/>
    </row>
    <row r="68" ht="12.75">
      <c r="A68" s="117"/>
    </row>
    <row r="69" ht="12.75">
      <c r="A69" s="125"/>
    </row>
    <row r="70" ht="12.75">
      <c r="A70" s="188"/>
    </row>
    <row r="71" ht="12.75">
      <c r="A71" s="158"/>
    </row>
    <row r="72" ht="12.75">
      <c r="A72" s="158"/>
    </row>
    <row r="73" ht="12.75">
      <c r="A73" s="158"/>
    </row>
    <row r="74" ht="12.75">
      <c r="A74" s="158"/>
    </row>
    <row r="75" ht="12.75">
      <c r="A75" s="158"/>
    </row>
    <row r="76" ht="12.75">
      <c r="A76" s="158"/>
    </row>
    <row r="77" ht="12.75">
      <c r="A77" s="158"/>
    </row>
  </sheetData>
  <sheetProtection/>
  <printOptions horizontalCentered="1" verticalCentered="1"/>
  <pageMargins left="0.5" right="0" top="0" bottom="0.5" header="0.5" footer="0.25"/>
  <pageSetup fitToHeight="1" fitToWidth="1" horizontalDpi="600" verticalDpi="600" orientation="portrait" scale="90" r:id="rId1"/>
  <headerFooter alignWithMargins="0">
    <oddFooter>&amp;RU:/Jennifer/Jen Realignment/FY 00-01/&amp;F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Rodriguez</dc:creator>
  <cp:keywords/>
  <dc:description/>
  <cp:lastModifiedBy>vhines</cp:lastModifiedBy>
  <cp:lastPrinted>2010-05-24T17:01:07Z</cp:lastPrinted>
  <dcterms:created xsi:type="dcterms:W3CDTF">2001-04-01T20:19:55Z</dcterms:created>
  <dcterms:modified xsi:type="dcterms:W3CDTF">2010-08-18T20:20:36Z</dcterms:modified>
  <cp:category/>
  <cp:version/>
  <cp:contentType/>
  <cp:contentStatus/>
</cp:coreProperties>
</file>