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 yWindow="885" windowWidth="14460" windowHeight="6825" tabRatio="950"/>
  </bookViews>
  <sheets>
    <sheet name="Instructions" sheetId="34" r:id="rId1"/>
    <sheet name="Growth Summary" sheetId="67" r:id="rId2"/>
    <sheet name="Data Entry" sheetId="66" r:id="rId3"/>
    <sheet name="#5" sheetId="65" r:id="rId4"/>
    <sheet name="#6" sheetId="69" r:id="rId5"/>
    <sheet name="FPP Admin" sheetId="6" r:id="rId6"/>
    <sheet name="FC Admin" sheetId="7" r:id="rId7"/>
    <sheet name="CWS Admin" sheetId="21" r:id="rId8"/>
    <sheet name="CalWORKs Admin" sheetId="8" r:id="rId9"/>
    <sheet name="CalFresh Admin" sheetId="2" r:id="rId10"/>
    <sheet name="AAP Assistance" sheetId="20" r:id="rId11"/>
    <sheet name="CalWORKs Assistance" sheetId="18" r:id="rId12"/>
    <sheet name="Foster Care Assistance" sheetId="19" r:id="rId13"/>
    <sheet name="Child Support - CS 35" sheetId="28" r:id="rId14"/>
    <sheet name="IHSS MOE - info only" sheetId="68" r:id="rId15"/>
  </sheets>
  <externalReferences>
    <externalReference r:id="rId16"/>
    <externalReference r:id="rId17"/>
    <externalReference r:id="rId18"/>
  </externalReferences>
  <definedNames>
    <definedName name="Codes">[1]Sheet1!$A$3:$B$386</definedName>
    <definedName name="Pincodes">#REF!</definedName>
    <definedName name="Pincodes1">[2]Sheet2!$A$1:$C$375</definedName>
    <definedName name="PINS">#REF!</definedName>
    <definedName name="_xlnm.Print_Area" localSheetId="10">'AAP Assistance'!$A$1:$F$29</definedName>
    <definedName name="_xlnm.Print_Area" localSheetId="9">'CalFresh Admin'!$A$1:$L$41</definedName>
    <definedName name="_xlnm.Print_Area" localSheetId="8">'CalWORKs Admin'!$A$1:$M$107</definedName>
    <definedName name="_xlnm.Print_Area" localSheetId="11">'CalWORKs Assistance'!$A$1:$O$51</definedName>
    <definedName name="_xlnm.Print_Area" localSheetId="7">'CWS Admin'!$A$1:$L$91</definedName>
    <definedName name="_xlnm.Print_Area" localSheetId="6">'FC Admin'!$A$1:$L$61</definedName>
    <definedName name="_xlnm.Print_Area" localSheetId="12">'Foster Care Assistance'!$A$1:$J$35</definedName>
    <definedName name="_xlnm.Print_Area" localSheetId="5">'FPP Admin'!$A$1:$J$41</definedName>
    <definedName name="_xlnm.Print_Area" localSheetId="14">'IHSS MOE - info only'!$A$1:$S$74</definedName>
    <definedName name="_xlnm.Print_Area" localSheetId="0">Instructions!$A$1:$L$45</definedName>
    <definedName name="_xlnm.Print_Titles" localSheetId="13">'Child Support - CS 35'!$1:$3</definedName>
    <definedName name="rangex" localSheetId="14">#REF!</definedName>
    <definedName name="rangex">#REF!</definedName>
  </definedNames>
  <calcPr calcId="145621"/>
</workbook>
</file>

<file path=xl/calcChain.xml><?xml version="1.0" encoding="utf-8"?>
<calcChain xmlns="http://schemas.openxmlformats.org/spreadsheetml/2006/main">
  <c r="E50" i="8" l="1"/>
  <c r="E52" i="8" s="1"/>
  <c r="C105" i="8"/>
  <c r="C50" i="8"/>
  <c r="D58" i="21"/>
  <c r="D118" i="21"/>
  <c r="C118" i="21"/>
  <c r="D108" i="21"/>
  <c r="C108" i="21"/>
  <c r="L52" i="28" l="1"/>
  <c r="K52" i="28"/>
  <c r="L23" i="28"/>
  <c r="K23" i="28"/>
  <c r="Y23" i="28"/>
  <c r="X23" i="28"/>
  <c r="Y52" i="28"/>
  <c r="X52" i="28"/>
  <c r="AB11" i="28"/>
  <c r="A7" i="34" l="1"/>
  <c r="A6" i="34"/>
  <c r="H2" i="67" l="1"/>
  <c r="F32" i="6" l="1"/>
  <c r="E32" i="6"/>
  <c r="D32" i="6"/>
  <c r="C32" i="6"/>
  <c r="F31" i="6"/>
  <c r="E31" i="6"/>
  <c r="D31" i="6"/>
  <c r="C31" i="6"/>
  <c r="F30" i="6"/>
  <c r="E30" i="6"/>
  <c r="D30" i="6"/>
  <c r="C30" i="6"/>
  <c r="F29" i="6"/>
  <c r="E29" i="6"/>
  <c r="D29" i="6"/>
  <c r="C29" i="6"/>
  <c r="F28" i="6"/>
  <c r="E28" i="6"/>
  <c r="D28" i="6"/>
  <c r="C28" i="6"/>
  <c r="F12" i="6"/>
  <c r="E12" i="6"/>
  <c r="D12" i="6"/>
  <c r="C12" i="6"/>
  <c r="F11" i="6"/>
  <c r="E11" i="6"/>
  <c r="D11" i="6"/>
  <c r="C11" i="6"/>
  <c r="F10" i="6"/>
  <c r="E10" i="6"/>
  <c r="D10" i="6"/>
  <c r="C10" i="6"/>
  <c r="F9" i="6"/>
  <c r="E9" i="6"/>
  <c r="D9" i="6"/>
  <c r="C9" i="6"/>
  <c r="F8" i="6"/>
  <c r="E8" i="6"/>
  <c r="D8" i="6"/>
  <c r="C8" i="6"/>
  <c r="E64" i="2"/>
  <c r="D64" i="2"/>
  <c r="C64"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27" i="2"/>
  <c r="D27" i="2"/>
  <c r="C27"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E8" i="2"/>
  <c r="D8" i="2"/>
  <c r="C8" i="2"/>
  <c r="E51" i="7"/>
  <c r="D51" i="7"/>
  <c r="C51" i="7"/>
  <c r="C39" i="7"/>
  <c r="D39" i="7"/>
  <c r="E39" i="7"/>
  <c r="C40" i="7"/>
  <c r="D40" i="7"/>
  <c r="E40" i="7"/>
  <c r="C41" i="7"/>
  <c r="D41" i="7"/>
  <c r="E41" i="7"/>
  <c r="C42" i="7"/>
  <c r="D42" i="7"/>
  <c r="E42" i="7"/>
  <c r="C43" i="7"/>
  <c r="D43" i="7"/>
  <c r="E43" i="7"/>
  <c r="C44" i="7"/>
  <c r="D44" i="7"/>
  <c r="E44" i="7"/>
  <c r="E38" i="7"/>
  <c r="D38" i="7"/>
  <c r="C38" i="7"/>
  <c r="E21" i="7"/>
  <c r="D21" i="7"/>
  <c r="C21" i="7"/>
  <c r="E9" i="7"/>
  <c r="E10" i="7"/>
  <c r="E11" i="7"/>
  <c r="E12" i="7"/>
  <c r="E13" i="7"/>
  <c r="E14" i="7"/>
  <c r="E8" i="7"/>
  <c r="C9" i="7"/>
  <c r="D9" i="7"/>
  <c r="C10" i="7"/>
  <c r="D10" i="7"/>
  <c r="C11" i="7"/>
  <c r="D11" i="7"/>
  <c r="C12" i="7"/>
  <c r="D12" i="7"/>
  <c r="C13" i="7"/>
  <c r="D13" i="7"/>
  <c r="C14" i="7"/>
  <c r="D14" i="7"/>
  <c r="D8" i="7"/>
  <c r="C8" i="7"/>
  <c r="F80" i="8"/>
  <c r="E80" i="8"/>
  <c r="D80" i="8"/>
  <c r="C80" i="8"/>
  <c r="F79" i="8"/>
  <c r="E79" i="8"/>
  <c r="D79" i="8"/>
  <c r="C79" i="8"/>
  <c r="F77" i="8"/>
  <c r="E77" i="8"/>
  <c r="D77" i="8"/>
  <c r="C77" i="8"/>
  <c r="F76" i="8"/>
  <c r="E76" i="8"/>
  <c r="D76" i="8"/>
  <c r="C76" i="8"/>
  <c r="F75" i="8"/>
  <c r="E75" i="8"/>
  <c r="G75" i="8" s="1"/>
  <c r="D75" i="8"/>
  <c r="C75" i="8"/>
  <c r="F74" i="8"/>
  <c r="E74" i="8"/>
  <c r="D74" i="8"/>
  <c r="C74" i="8"/>
  <c r="G74" i="8" s="1"/>
  <c r="F73" i="8"/>
  <c r="E73" i="8"/>
  <c r="D73" i="8"/>
  <c r="C73" i="8"/>
  <c r="F72" i="8"/>
  <c r="E72" i="8"/>
  <c r="D72" i="8"/>
  <c r="C72" i="8"/>
  <c r="F71" i="8"/>
  <c r="E71" i="8"/>
  <c r="D71" i="8"/>
  <c r="C71" i="8"/>
  <c r="F70" i="8"/>
  <c r="E70" i="8"/>
  <c r="D70" i="8"/>
  <c r="C70" i="8"/>
  <c r="F69" i="8"/>
  <c r="E69" i="8"/>
  <c r="D69" i="8"/>
  <c r="C69" i="8"/>
  <c r="F68" i="8"/>
  <c r="E68" i="8"/>
  <c r="D68" i="8"/>
  <c r="C68" i="8"/>
  <c r="F67" i="8"/>
  <c r="E67" i="8"/>
  <c r="D67" i="8"/>
  <c r="C67" i="8"/>
  <c r="F66" i="8"/>
  <c r="F78" i="8" s="1"/>
  <c r="E66" i="8"/>
  <c r="D66" i="8"/>
  <c r="C66" i="8"/>
  <c r="G68" i="8"/>
  <c r="F25" i="8"/>
  <c r="E25" i="8"/>
  <c r="D25" i="8"/>
  <c r="C25" i="8"/>
  <c r="F24" i="8"/>
  <c r="E24" i="8"/>
  <c r="D24" i="8"/>
  <c r="C24"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F11" i="8"/>
  <c r="E11" i="8"/>
  <c r="D11" i="8"/>
  <c r="C11" i="8"/>
  <c r="F162" i="21"/>
  <c r="E162" i="21"/>
  <c r="D162" i="21"/>
  <c r="C162" i="21"/>
  <c r="F156" i="21"/>
  <c r="E156" i="21"/>
  <c r="D156" i="21"/>
  <c r="C156" i="21"/>
  <c r="F155" i="21"/>
  <c r="E155" i="21"/>
  <c r="D155" i="21"/>
  <c r="C155" i="21"/>
  <c r="F154" i="21"/>
  <c r="E154" i="21"/>
  <c r="D154" i="21"/>
  <c r="C154" i="21"/>
  <c r="F153" i="21"/>
  <c r="E153" i="21"/>
  <c r="D153" i="21"/>
  <c r="C153" i="21"/>
  <c r="F143" i="21"/>
  <c r="E143" i="21"/>
  <c r="D143" i="21"/>
  <c r="C143" i="21"/>
  <c r="F135" i="21"/>
  <c r="E135" i="21"/>
  <c r="D135" i="21"/>
  <c r="C135" i="21"/>
  <c r="F134" i="21"/>
  <c r="E134" i="21"/>
  <c r="D134" i="21"/>
  <c r="C134" i="21"/>
  <c r="F133" i="21"/>
  <c r="E133" i="21"/>
  <c r="D133" i="21"/>
  <c r="C133" i="21"/>
  <c r="F132" i="21"/>
  <c r="E132" i="21"/>
  <c r="D132" i="21"/>
  <c r="C132" i="21"/>
  <c r="F131" i="21"/>
  <c r="E131" i="21"/>
  <c r="D131" i="21"/>
  <c r="C131" i="21"/>
  <c r="F130" i="21"/>
  <c r="E130" i="21"/>
  <c r="D130" i="21"/>
  <c r="C130" i="21"/>
  <c r="F129" i="21"/>
  <c r="E129" i="21"/>
  <c r="D129" i="21"/>
  <c r="C129" i="21"/>
  <c r="F128" i="21"/>
  <c r="E128" i="21"/>
  <c r="D128" i="21"/>
  <c r="C128" i="21"/>
  <c r="F127" i="21"/>
  <c r="E127" i="21"/>
  <c r="D127" i="21"/>
  <c r="C127" i="21"/>
  <c r="F126" i="21"/>
  <c r="E126" i="21"/>
  <c r="D126" i="21"/>
  <c r="C126" i="21"/>
  <c r="F125" i="21"/>
  <c r="E125" i="21"/>
  <c r="D125" i="21"/>
  <c r="C125" i="21"/>
  <c r="F124" i="21"/>
  <c r="E124" i="21"/>
  <c r="D124" i="21"/>
  <c r="C124" i="21"/>
  <c r="F123" i="21"/>
  <c r="E123" i="21"/>
  <c r="D123" i="21"/>
  <c r="C123" i="21"/>
  <c r="F122" i="21"/>
  <c r="E122" i="21"/>
  <c r="D122" i="21"/>
  <c r="C122" i="21"/>
  <c r="F121" i="21"/>
  <c r="E121" i="21"/>
  <c r="D121" i="21"/>
  <c r="C121" i="21"/>
  <c r="F120" i="21"/>
  <c r="E120" i="21"/>
  <c r="D120" i="21"/>
  <c r="C120" i="21"/>
  <c r="F119" i="21"/>
  <c r="E119" i="21"/>
  <c r="D119" i="21"/>
  <c r="C119" i="21"/>
  <c r="F118" i="21"/>
  <c r="E118" i="21"/>
  <c r="F117" i="21"/>
  <c r="E117" i="21"/>
  <c r="D117" i="21"/>
  <c r="C117" i="21"/>
  <c r="F116" i="21"/>
  <c r="E116" i="21"/>
  <c r="D116" i="21"/>
  <c r="C116" i="21"/>
  <c r="F115" i="21"/>
  <c r="E115" i="21"/>
  <c r="D115" i="21"/>
  <c r="C115" i="21"/>
  <c r="F114" i="21"/>
  <c r="E114" i="21"/>
  <c r="D114" i="21"/>
  <c r="C114" i="21"/>
  <c r="F113" i="21"/>
  <c r="E113" i="21"/>
  <c r="D113" i="21"/>
  <c r="C113" i="21"/>
  <c r="F112" i="21"/>
  <c r="E112" i="21"/>
  <c r="D112" i="21"/>
  <c r="C112" i="21"/>
  <c r="F111" i="21"/>
  <c r="E111" i="21"/>
  <c r="D111" i="21"/>
  <c r="C111" i="21"/>
  <c r="F110" i="21"/>
  <c r="E110" i="21"/>
  <c r="D110" i="21"/>
  <c r="C110" i="21"/>
  <c r="F109" i="21"/>
  <c r="E109" i="21"/>
  <c r="D109" i="21"/>
  <c r="C109" i="21"/>
  <c r="F108" i="21"/>
  <c r="E108" i="21"/>
  <c r="F107" i="21"/>
  <c r="E107" i="21"/>
  <c r="D107" i="21"/>
  <c r="C107" i="21"/>
  <c r="F106" i="21"/>
  <c r="E106" i="21"/>
  <c r="D106" i="21"/>
  <c r="C106" i="21"/>
  <c r="F105" i="21"/>
  <c r="E105" i="21"/>
  <c r="D105" i="21"/>
  <c r="C105" i="21"/>
  <c r="F104" i="21"/>
  <c r="E104" i="21"/>
  <c r="D104" i="21"/>
  <c r="C104" i="21"/>
  <c r="F103" i="21"/>
  <c r="E103" i="21"/>
  <c r="D103" i="21"/>
  <c r="C103" i="21"/>
  <c r="F102" i="21"/>
  <c r="E102" i="21"/>
  <c r="D102" i="21"/>
  <c r="C102" i="21"/>
  <c r="F101" i="21"/>
  <c r="E101" i="21"/>
  <c r="D101" i="21"/>
  <c r="C101" i="21"/>
  <c r="F100" i="21"/>
  <c r="E100" i="21"/>
  <c r="D100" i="21"/>
  <c r="C100" i="21"/>
  <c r="F99" i="21"/>
  <c r="E99" i="21"/>
  <c r="D99" i="21"/>
  <c r="C99" i="21"/>
  <c r="F98" i="21"/>
  <c r="E98" i="21"/>
  <c r="D98" i="21"/>
  <c r="C98" i="21"/>
  <c r="F97" i="21"/>
  <c r="E97" i="21"/>
  <c r="D97" i="21"/>
  <c r="C97" i="21"/>
  <c r="F96" i="21"/>
  <c r="E96" i="21"/>
  <c r="D96" i="21"/>
  <c r="C96" i="21"/>
  <c r="F95" i="21"/>
  <c r="E95" i="21"/>
  <c r="D95" i="21"/>
  <c r="C95" i="21"/>
  <c r="D94" i="21"/>
  <c r="E94" i="21"/>
  <c r="F94" i="21"/>
  <c r="C94" i="21"/>
  <c r="G67" i="8" l="1"/>
  <c r="G69" i="8"/>
  <c r="G70" i="8"/>
  <c r="G71" i="8"/>
  <c r="G72" i="8"/>
  <c r="G73" i="8"/>
  <c r="G76" i="8"/>
  <c r="G77" i="8"/>
  <c r="G79" i="8"/>
  <c r="G80" i="8"/>
  <c r="G143" i="21"/>
  <c r="G153" i="21"/>
  <c r="G154" i="21"/>
  <c r="G155" i="21"/>
  <c r="G156" i="21"/>
  <c r="G162" i="21"/>
  <c r="E78" i="8"/>
  <c r="D78" i="8"/>
  <c r="G66" i="8"/>
  <c r="C78" i="8"/>
  <c r="G78" i="8" l="1"/>
  <c r="F76" i="21"/>
  <c r="E76" i="21"/>
  <c r="D76" i="21"/>
  <c r="C76" i="21"/>
  <c r="F70" i="21"/>
  <c r="E70" i="21"/>
  <c r="D70" i="21"/>
  <c r="C70" i="21"/>
  <c r="F69" i="21"/>
  <c r="E69" i="21"/>
  <c r="D69" i="21"/>
  <c r="C69" i="21"/>
  <c r="F68" i="21"/>
  <c r="E68" i="21"/>
  <c r="D68" i="21"/>
  <c r="C68" i="21"/>
  <c r="F67" i="21"/>
  <c r="E67" i="21"/>
  <c r="D67" i="21"/>
  <c r="C67" i="21"/>
  <c r="F49" i="21"/>
  <c r="E49" i="21"/>
  <c r="D49" i="21"/>
  <c r="C49" i="21"/>
  <c r="F48" i="21"/>
  <c r="E48" i="21"/>
  <c r="D48" i="21"/>
  <c r="C48" i="21"/>
  <c r="F47" i="21"/>
  <c r="E47" i="21"/>
  <c r="D47" i="21"/>
  <c r="C47" i="21"/>
  <c r="F46" i="21"/>
  <c r="E46" i="21"/>
  <c r="D46" i="21"/>
  <c r="C46" i="21"/>
  <c r="F45" i="21"/>
  <c r="E45" i="21"/>
  <c r="D45" i="21"/>
  <c r="C45" i="21"/>
  <c r="F44" i="21"/>
  <c r="E44" i="21"/>
  <c r="D44" i="21"/>
  <c r="C44" i="21"/>
  <c r="F43" i="21"/>
  <c r="E43" i="21"/>
  <c r="D43" i="21"/>
  <c r="C43" i="21"/>
  <c r="F42" i="21"/>
  <c r="E42" i="21"/>
  <c r="D42" i="21"/>
  <c r="C42" i="21"/>
  <c r="F41" i="21"/>
  <c r="E41" i="21"/>
  <c r="D41" i="21"/>
  <c r="C41" i="21"/>
  <c r="F40" i="21"/>
  <c r="E40" i="21"/>
  <c r="D40" i="21"/>
  <c r="C40" i="21"/>
  <c r="F39" i="21"/>
  <c r="E39" i="21"/>
  <c r="D39" i="21"/>
  <c r="C39" i="21"/>
  <c r="F38" i="21"/>
  <c r="E38" i="21"/>
  <c r="D38" i="21"/>
  <c r="C38" i="21"/>
  <c r="F37" i="21"/>
  <c r="E37" i="21"/>
  <c r="D37" i="21"/>
  <c r="C37" i="21"/>
  <c r="F36" i="21"/>
  <c r="E36" i="21"/>
  <c r="D36" i="21"/>
  <c r="C36" i="21"/>
  <c r="F35" i="21"/>
  <c r="E35" i="21"/>
  <c r="D35" i="21"/>
  <c r="C35" i="21"/>
  <c r="F34" i="21"/>
  <c r="E34" i="21"/>
  <c r="D34" i="21"/>
  <c r="C34" i="21"/>
  <c r="F33" i="21"/>
  <c r="E33" i="21"/>
  <c r="D33" i="21"/>
  <c r="C33" i="21"/>
  <c r="F32" i="21"/>
  <c r="E32" i="21"/>
  <c r="D32" i="21"/>
  <c r="C32" i="21"/>
  <c r="F31" i="21"/>
  <c r="E31" i="21"/>
  <c r="D31" i="21"/>
  <c r="C31" i="21"/>
  <c r="F30" i="21"/>
  <c r="E30" i="21"/>
  <c r="D30" i="21"/>
  <c r="C30" i="21"/>
  <c r="F29" i="21"/>
  <c r="E29" i="21"/>
  <c r="D29" i="21"/>
  <c r="C29" i="21"/>
  <c r="F28" i="21"/>
  <c r="E28" i="21"/>
  <c r="D28" i="21"/>
  <c r="C28" i="21"/>
  <c r="F27" i="21"/>
  <c r="E27" i="21"/>
  <c r="D27" i="21"/>
  <c r="C27" i="21"/>
  <c r="F26" i="21"/>
  <c r="E26" i="21"/>
  <c r="D26" i="21"/>
  <c r="C26" i="21"/>
  <c r="F25" i="21"/>
  <c r="E25" i="21"/>
  <c r="D25" i="21"/>
  <c r="C25" i="21"/>
  <c r="F24" i="21"/>
  <c r="E24" i="21"/>
  <c r="D24" i="21"/>
  <c r="C24" i="21"/>
  <c r="F23" i="21"/>
  <c r="E23" i="21"/>
  <c r="D23" i="21"/>
  <c r="C23" i="21"/>
  <c r="F22" i="21"/>
  <c r="E22" i="21"/>
  <c r="D22" i="21"/>
  <c r="C22" i="21"/>
  <c r="C9" i="21"/>
  <c r="D9" i="21"/>
  <c r="E9" i="21"/>
  <c r="F9" i="21"/>
  <c r="C10" i="21"/>
  <c r="D10" i="21"/>
  <c r="E10" i="21"/>
  <c r="F10" i="21"/>
  <c r="C11" i="21"/>
  <c r="D11" i="21"/>
  <c r="E11" i="21"/>
  <c r="F11" i="21"/>
  <c r="C12" i="21"/>
  <c r="D12" i="21"/>
  <c r="E12" i="21"/>
  <c r="F12" i="21"/>
  <c r="C13" i="21"/>
  <c r="D13" i="21"/>
  <c r="E13" i="21"/>
  <c r="F13" i="21"/>
  <c r="C14" i="21"/>
  <c r="D14" i="21"/>
  <c r="E14" i="21"/>
  <c r="F14" i="21"/>
  <c r="C15" i="21"/>
  <c r="D15" i="21"/>
  <c r="E15" i="21"/>
  <c r="F15" i="21"/>
  <c r="C16" i="21"/>
  <c r="D16" i="21"/>
  <c r="E16" i="21"/>
  <c r="F16" i="21"/>
  <c r="C17" i="21"/>
  <c r="D17" i="21"/>
  <c r="E17" i="21"/>
  <c r="F17" i="21"/>
  <c r="C18" i="21"/>
  <c r="D18" i="21"/>
  <c r="E18" i="21"/>
  <c r="F18" i="21"/>
  <c r="C19" i="21"/>
  <c r="D19" i="21"/>
  <c r="E19" i="21"/>
  <c r="F19" i="21"/>
  <c r="C20" i="21"/>
  <c r="D20" i="21"/>
  <c r="E20" i="21"/>
  <c r="F20" i="21"/>
  <c r="C21" i="21"/>
  <c r="D21" i="21"/>
  <c r="E21" i="21"/>
  <c r="F21" i="21"/>
  <c r="D8" i="21"/>
  <c r="E8" i="21"/>
  <c r="F8" i="21"/>
  <c r="C8" i="21"/>
  <c r="BM2" i="34"/>
  <c r="BM4" i="34" s="1"/>
  <c r="BL2" i="34"/>
  <c r="BL4" i="34" s="1"/>
  <c r="BL3" i="34" s="1"/>
  <c r="BL5" i="34" l="1"/>
  <c r="BL6" i="34" s="1"/>
  <c r="BL7" i="34" s="1"/>
  <c r="BL8" i="34" s="1"/>
  <c r="BL9" i="34" s="1"/>
  <c r="BL10" i="34" s="1"/>
  <c r="BL11" i="34" s="1"/>
  <c r="BL12" i="34" s="1"/>
  <c r="BN2" i="34"/>
  <c r="BM3" i="34" l="1"/>
  <c r="BM5" i="34"/>
  <c r="BM6" i="34" s="1"/>
  <c r="BM7" i="34" s="1"/>
  <c r="BM8" i="34" s="1"/>
  <c r="BM9" i="34" s="1"/>
  <c r="BM10" i="34" s="1"/>
  <c r="BM11" i="34" s="1"/>
  <c r="BM12" i="34" s="1"/>
  <c r="F66" i="20" l="1"/>
  <c r="E46" i="20" s="1"/>
  <c r="E66" i="20"/>
  <c r="D46" i="20" s="1"/>
  <c r="D66" i="20"/>
  <c r="E45" i="20" s="1"/>
  <c r="C66" i="20"/>
  <c r="D45" i="20" s="1"/>
  <c r="D47" i="20" s="1"/>
  <c r="B14" i="66" s="1"/>
  <c r="B66" i="20"/>
  <c r="C45" i="20" s="1"/>
  <c r="C47" i="20" s="1"/>
  <c r="A2" i="20"/>
  <c r="H73" i="19"/>
  <c r="G73" i="19"/>
  <c r="F73" i="19"/>
  <c r="E73" i="19"/>
  <c r="D73" i="19"/>
  <c r="C73" i="19"/>
  <c r="D51" i="19" s="1"/>
  <c r="B73" i="19"/>
  <c r="K72" i="19"/>
  <c r="J72" i="19"/>
  <c r="I72" i="19"/>
  <c r="K71" i="19"/>
  <c r="J71" i="19"/>
  <c r="I71" i="19"/>
  <c r="K70" i="19"/>
  <c r="J70" i="19"/>
  <c r="I70" i="19"/>
  <c r="K69" i="19"/>
  <c r="J69" i="19"/>
  <c r="I69" i="19"/>
  <c r="K68" i="19"/>
  <c r="J68" i="19"/>
  <c r="I68" i="19"/>
  <c r="K67" i="19"/>
  <c r="J67" i="19"/>
  <c r="I67" i="19"/>
  <c r="K66" i="19"/>
  <c r="J66" i="19"/>
  <c r="I66" i="19"/>
  <c r="K65" i="19"/>
  <c r="J65" i="19"/>
  <c r="I65" i="19"/>
  <c r="K64" i="19"/>
  <c r="J64" i="19"/>
  <c r="I64" i="19"/>
  <c r="K63" i="19"/>
  <c r="J63" i="19"/>
  <c r="I63" i="19"/>
  <c r="K62" i="19"/>
  <c r="J62" i="19"/>
  <c r="I62" i="19"/>
  <c r="K61" i="19"/>
  <c r="J61" i="19"/>
  <c r="J73" i="19" s="1"/>
  <c r="I61" i="19"/>
  <c r="C51" i="19"/>
  <c r="E50" i="19"/>
  <c r="D50" i="19"/>
  <c r="A2" i="19"/>
  <c r="F46" i="20" l="1"/>
  <c r="E47" i="20"/>
  <c r="F45" i="20"/>
  <c r="L64" i="19"/>
  <c r="L68" i="19"/>
  <c r="L72" i="19"/>
  <c r="K73" i="19"/>
  <c r="L63" i="19"/>
  <c r="L67" i="19"/>
  <c r="L71" i="19"/>
  <c r="L62" i="19"/>
  <c r="L66" i="19"/>
  <c r="L70" i="19"/>
  <c r="I73" i="19"/>
  <c r="L65" i="19"/>
  <c r="L69" i="19"/>
  <c r="E51" i="19"/>
  <c r="F51" i="19" s="1"/>
  <c r="C52" i="19"/>
  <c r="F50" i="19"/>
  <c r="L61" i="19"/>
  <c r="F47" i="20" l="1"/>
  <c r="L73" i="19"/>
  <c r="K31" i="19" l="1"/>
  <c r="J31" i="19"/>
  <c r="I31" i="19"/>
  <c r="K30" i="19"/>
  <c r="J30" i="19"/>
  <c r="I30" i="19"/>
  <c r="K29" i="19"/>
  <c r="J29" i="19"/>
  <c r="I29" i="19"/>
  <c r="K28" i="19"/>
  <c r="J28" i="19"/>
  <c r="I28" i="19"/>
  <c r="K27" i="19"/>
  <c r="J27" i="19"/>
  <c r="I27" i="19"/>
  <c r="K26" i="19"/>
  <c r="J26" i="19"/>
  <c r="I26" i="19"/>
  <c r="K25" i="19"/>
  <c r="J25" i="19"/>
  <c r="I25" i="19"/>
  <c r="K24" i="19"/>
  <c r="J24" i="19"/>
  <c r="I24" i="19"/>
  <c r="K23" i="19"/>
  <c r="J23" i="19"/>
  <c r="I23" i="19"/>
  <c r="K22" i="19"/>
  <c r="J22" i="19"/>
  <c r="I22" i="19"/>
  <c r="K21" i="19"/>
  <c r="J21" i="19"/>
  <c r="I21" i="19"/>
  <c r="K20" i="19"/>
  <c r="H32" i="19"/>
  <c r="E9" i="19" s="1"/>
  <c r="L24" i="19" l="1"/>
  <c r="L28" i="19"/>
  <c r="L23" i="19"/>
  <c r="L27" i="19"/>
  <c r="L22" i="19"/>
  <c r="L26" i="19"/>
  <c r="L30" i="19"/>
  <c r="L21" i="19"/>
  <c r="L25" i="19"/>
  <c r="L29" i="19"/>
  <c r="L31" i="19"/>
  <c r="G32" i="19"/>
  <c r="D9" i="19" s="1"/>
  <c r="I101" i="18"/>
  <c r="H101" i="18"/>
  <c r="H102" i="18" s="1"/>
  <c r="G101" i="18"/>
  <c r="F101" i="18"/>
  <c r="B66" i="18" s="1"/>
  <c r="E101" i="18"/>
  <c r="D102" i="18" s="1"/>
  <c r="D101" i="18"/>
  <c r="C101" i="18"/>
  <c r="B101" i="18"/>
  <c r="B102" i="18" s="1"/>
  <c r="E65" i="18" s="1"/>
  <c r="D65" i="18" l="1"/>
  <c r="B65" i="18"/>
  <c r="D35" i="18"/>
  <c r="D66" i="18"/>
  <c r="E66" i="18" s="1"/>
  <c r="AA52" i="28"/>
  <c r="Z52" i="28"/>
  <c r="W52" i="28"/>
  <c r="V52" i="28"/>
  <c r="U52" i="28"/>
  <c r="T52" i="28"/>
  <c r="S52" i="28"/>
  <c r="R52" i="28"/>
  <c r="Q52" i="28"/>
  <c r="P52" i="28"/>
  <c r="O52" i="28"/>
  <c r="N52" i="28"/>
  <c r="M52" i="28"/>
  <c r="J52" i="28"/>
  <c r="I52" i="28"/>
  <c r="H52" i="28"/>
  <c r="G52" i="28"/>
  <c r="F52" i="28"/>
  <c r="E52" i="28"/>
  <c r="D52" i="28"/>
  <c r="C52" i="28"/>
  <c r="B52" i="28"/>
  <c r="AB51" i="28"/>
  <c r="AB50" i="28"/>
  <c r="AB49" i="28"/>
  <c r="AB48" i="28"/>
  <c r="AB47" i="28"/>
  <c r="AB46" i="28"/>
  <c r="AB45" i="28"/>
  <c r="AB44" i="28"/>
  <c r="AB43" i="28"/>
  <c r="AB42" i="28"/>
  <c r="AB41" i="28"/>
  <c r="AB40" i="28"/>
  <c r="A2" i="28"/>
  <c r="D76" i="18"/>
  <c r="D75" i="18"/>
  <c r="A2" i="18"/>
  <c r="E49" i="19" l="1"/>
  <c r="E52" i="19" s="1"/>
  <c r="B67" i="18"/>
  <c r="B77" i="18"/>
  <c r="D49" i="19"/>
  <c r="C76" i="18"/>
  <c r="B76" i="18"/>
  <c r="B75" i="18"/>
  <c r="C75" i="18"/>
  <c r="D52" i="19"/>
  <c r="B13" i="66" s="1"/>
  <c r="D67" i="18"/>
  <c r="C67" i="18"/>
  <c r="C68" i="18" s="1"/>
  <c r="C77" i="18"/>
  <c r="D77" i="18" s="1"/>
  <c r="D78" i="18" s="1"/>
  <c r="B12" i="66" s="1"/>
  <c r="AB52" i="28"/>
  <c r="E67" i="18" l="1"/>
  <c r="F49" i="19"/>
  <c r="F52" i="19" s="1"/>
  <c r="F97" i="8" l="1"/>
  <c r="E97" i="8"/>
  <c r="D97" i="8"/>
  <c r="C97" i="8"/>
  <c r="G96" i="8"/>
  <c r="G95" i="8"/>
  <c r="G94" i="8"/>
  <c r="G93" i="8"/>
  <c r="G97" i="8" s="1"/>
  <c r="G98" i="8" s="1"/>
  <c r="G92" i="8"/>
  <c r="F92" i="8"/>
  <c r="E92" i="8"/>
  <c r="D92" i="8"/>
  <c r="C92" i="8"/>
  <c r="G88" i="8"/>
  <c r="F88" i="8"/>
  <c r="E88" i="8"/>
  <c r="D88" i="8"/>
  <c r="C88" i="8"/>
  <c r="G87" i="8"/>
  <c r="G86" i="8"/>
  <c r="G85" i="8"/>
  <c r="B80" i="8"/>
  <c r="B79" i="8"/>
  <c r="B78" i="8"/>
  <c r="B77" i="8"/>
  <c r="B76" i="8"/>
  <c r="B75" i="8"/>
  <c r="B74" i="8"/>
  <c r="B73" i="8"/>
  <c r="B72" i="8"/>
  <c r="B71" i="8"/>
  <c r="B70" i="8"/>
  <c r="B69" i="8"/>
  <c r="B68" i="8"/>
  <c r="B67" i="8"/>
  <c r="B66" i="8"/>
  <c r="E81" i="8" l="1"/>
  <c r="D81" i="8"/>
  <c r="F81" i="8"/>
  <c r="B7" i="66" l="1"/>
  <c r="C81" i="8"/>
  <c r="G81" i="8" s="1"/>
  <c r="A2" i="8" l="1"/>
  <c r="A52" i="7" l="1"/>
  <c r="B51" i="7"/>
  <c r="E52" i="7" s="1"/>
  <c r="F50" i="7"/>
  <c r="E50" i="7"/>
  <c r="D50" i="7"/>
  <c r="C50" i="7"/>
  <c r="B44" i="7"/>
  <c r="B43" i="7"/>
  <c r="B42" i="7"/>
  <c r="B41" i="7"/>
  <c r="B40" i="7"/>
  <c r="B39" i="7"/>
  <c r="B38" i="7"/>
  <c r="A2" i="7"/>
  <c r="F39" i="7" l="1"/>
  <c r="F43" i="7"/>
  <c r="F44" i="7"/>
  <c r="E45" i="7"/>
  <c r="F40" i="7"/>
  <c r="D45" i="7"/>
  <c r="F42" i="7"/>
  <c r="D52" i="7"/>
  <c r="F64" i="2"/>
  <c r="F52" i="2"/>
  <c r="A65" i="2"/>
  <c r="B64" i="2"/>
  <c r="F63" i="2"/>
  <c r="E63" i="2"/>
  <c r="D63" i="2"/>
  <c r="C63" i="2"/>
  <c r="A63" i="2"/>
  <c r="B56" i="2"/>
  <c r="B55" i="2"/>
  <c r="B54" i="2"/>
  <c r="B53" i="2"/>
  <c r="B52" i="2"/>
  <c r="B51" i="2"/>
  <c r="F51" i="2" s="1"/>
  <c r="B50" i="2"/>
  <c r="B49" i="2"/>
  <c r="B48" i="2"/>
  <c r="B47" i="2"/>
  <c r="B46" i="2"/>
  <c r="B45" i="2"/>
  <c r="A2" i="2"/>
  <c r="F48" i="2" l="1"/>
  <c r="F56" i="2"/>
  <c r="C60" i="7"/>
  <c r="B8" i="66" s="1"/>
  <c r="C52" i="7"/>
  <c r="F51" i="7"/>
  <c r="F52" i="7" s="1"/>
  <c r="F41" i="7"/>
  <c r="F38" i="7"/>
  <c r="C45" i="7"/>
  <c r="E65" i="2"/>
  <c r="F47" i="2"/>
  <c r="F49" i="2"/>
  <c r="E57" i="2"/>
  <c r="F65" i="2"/>
  <c r="F53" i="2"/>
  <c r="C65" i="2"/>
  <c r="F55" i="2"/>
  <c r="D65" i="2"/>
  <c r="F45" i="2"/>
  <c r="B32" i="6"/>
  <c r="B31" i="6"/>
  <c r="B30" i="6"/>
  <c r="B29" i="6"/>
  <c r="B28" i="6"/>
  <c r="A2" i="6"/>
  <c r="F45" i="7" l="1"/>
  <c r="F54" i="2"/>
  <c r="F46" i="2"/>
  <c r="C57" i="2"/>
  <c r="D57" i="2"/>
  <c r="C73" i="2" s="1"/>
  <c r="B6" i="66" s="1"/>
  <c r="F50" i="2"/>
  <c r="F33" i="6"/>
  <c r="C41" i="6" s="1"/>
  <c r="B9" i="66" s="1"/>
  <c r="G31" i="6"/>
  <c r="E33" i="6"/>
  <c r="F57" i="2" l="1"/>
  <c r="C33" i="6"/>
  <c r="G28" i="6"/>
  <c r="D33" i="6"/>
  <c r="G29" i="6"/>
  <c r="G32" i="6"/>
  <c r="G30" i="6"/>
  <c r="G33" i="6" l="1"/>
  <c r="C10" i="66" l="1"/>
  <c r="D10" i="66" s="1"/>
  <c r="E10" i="66" s="1"/>
  <c r="M8" i="67" s="1"/>
  <c r="C71" i="2"/>
  <c r="F163" i="21" l="1"/>
  <c r="B162" i="21"/>
  <c r="B156" i="21"/>
  <c r="B155" i="21"/>
  <c r="B154" i="21"/>
  <c r="E157" i="21"/>
  <c r="C157" i="21"/>
  <c r="B153" i="21"/>
  <c r="F157" i="21" s="1"/>
  <c r="B143" i="21"/>
  <c r="B135" i="21"/>
  <c r="B134" i="21"/>
  <c r="G134" i="21" s="1"/>
  <c r="B133" i="21"/>
  <c r="B132" i="21"/>
  <c r="G132" i="21" s="1"/>
  <c r="B131" i="21"/>
  <c r="B130" i="21"/>
  <c r="G130" i="21" s="1"/>
  <c r="B129" i="21"/>
  <c r="B128" i="21"/>
  <c r="G128" i="21" s="1"/>
  <c r="B127" i="21"/>
  <c r="B126" i="21"/>
  <c r="G126" i="21" s="1"/>
  <c r="B125" i="21"/>
  <c r="B124" i="21"/>
  <c r="G124" i="21" s="1"/>
  <c r="B123" i="21"/>
  <c r="B122" i="21"/>
  <c r="G122" i="21" s="1"/>
  <c r="B121" i="21"/>
  <c r="G120" i="21"/>
  <c r="B120" i="21"/>
  <c r="B119" i="21"/>
  <c r="G118" i="21"/>
  <c r="B118" i="21"/>
  <c r="B117" i="21"/>
  <c r="G116" i="21"/>
  <c r="B116" i="21"/>
  <c r="B115" i="21"/>
  <c r="G114" i="21"/>
  <c r="B114" i="21"/>
  <c r="B113" i="21"/>
  <c r="G112" i="21"/>
  <c r="B112" i="21"/>
  <c r="G111" i="21"/>
  <c r="B110" i="21"/>
  <c r="B109" i="21"/>
  <c r="B108" i="21"/>
  <c r="B107" i="21"/>
  <c r="G106" i="21"/>
  <c r="B106" i="21"/>
  <c r="B105" i="21"/>
  <c r="B104" i="21"/>
  <c r="B103" i="21"/>
  <c r="B102" i="21"/>
  <c r="B101" i="21"/>
  <c r="B100" i="21"/>
  <c r="B99" i="21"/>
  <c r="G98" i="21"/>
  <c r="B98" i="21"/>
  <c r="B97" i="21"/>
  <c r="B96" i="21"/>
  <c r="B95" i="21"/>
  <c r="B94" i="21"/>
  <c r="F164" i="21" l="1"/>
  <c r="G110" i="21"/>
  <c r="G127" i="21"/>
  <c r="G131" i="21"/>
  <c r="G135" i="21"/>
  <c r="G95" i="21"/>
  <c r="G97" i="21"/>
  <c r="G102" i="21"/>
  <c r="G103" i="21"/>
  <c r="G104" i="21"/>
  <c r="G105" i="21"/>
  <c r="G107" i="21"/>
  <c r="G109" i="21"/>
  <c r="G99" i="21"/>
  <c r="G94" i="21"/>
  <c r="F136" i="21"/>
  <c r="G101" i="21"/>
  <c r="G108" i="21"/>
  <c r="G113" i="21"/>
  <c r="G117" i="21"/>
  <c r="G121" i="21"/>
  <c r="G123" i="21"/>
  <c r="E147" i="21"/>
  <c r="E163" i="21"/>
  <c r="E164" i="21" s="1"/>
  <c r="D163" i="21"/>
  <c r="G125" i="21"/>
  <c r="G129" i="21"/>
  <c r="G133" i="21"/>
  <c r="D157" i="21"/>
  <c r="D164" i="21" s="1"/>
  <c r="A2" i="67"/>
  <c r="G100" i="21" l="1"/>
  <c r="G115" i="21"/>
  <c r="D136" i="21"/>
  <c r="E136" i="21"/>
  <c r="E148" i="21" s="1"/>
  <c r="G163" i="21"/>
  <c r="C163" i="21"/>
  <c r="C164" i="21" s="1"/>
  <c r="C147" i="21"/>
  <c r="G157" i="21"/>
  <c r="G164" i="21" s="1"/>
  <c r="G119" i="21"/>
  <c r="G96" i="21"/>
  <c r="C136" i="21"/>
  <c r="B5" i="21"/>
  <c r="B37" i="21"/>
  <c r="BN4" i="34" l="1"/>
  <c r="D145" i="21"/>
  <c r="G145" i="21" s="1"/>
  <c r="D144" i="21"/>
  <c r="G144" i="21" s="1"/>
  <c r="BN3" i="34"/>
  <c r="L14" i="34" s="1"/>
  <c r="G136" i="21"/>
  <c r="C148" i="21"/>
  <c r="D59" i="21"/>
  <c r="G59" i="21" s="1"/>
  <c r="G58" i="21" l="1"/>
  <c r="D61" i="21"/>
  <c r="F61" i="21" s="1"/>
  <c r="L13" i="34"/>
  <c r="B8" i="67"/>
  <c r="B59" i="18"/>
  <c r="B39" i="20"/>
  <c r="B43" i="19"/>
  <c r="B35" i="28"/>
  <c r="B90" i="21"/>
  <c r="C169" i="21" s="1"/>
  <c r="C39" i="6" s="1"/>
  <c r="B25" i="6"/>
  <c r="B61" i="8"/>
  <c r="C103" i="8" s="1"/>
  <c r="B41" i="2"/>
  <c r="B34" i="7"/>
  <c r="C58" i="7" s="1"/>
  <c r="F3" i="66"/>
  <c r="D147" i="21"/>
  <c r="F147" i="21" s="1"/>
  <c r="F146" i="21" s="1"/>
  <c r="G146" i="21" s="1"/>
  <c r="G147" i="21" s="1"/>
  <c r="G148" i="21" s="1"/>
  <c r="B3" i="66"/>
  <c r="BN5" i="34"/>
  <c r="G37" i="21"/>
  <c r="A8" i="67" l="1"/>
  <c r="B9" i="67"/>
  <c r="B2" i="28"/>
  <c r="B2" i="20"/>
  <c r="B2" i="18"/>
  <c r="B2" i="19"/>
  <c r="B2" i="7"/>
  <c r="C28" i="7" s="1"/>
  <c r="B2" i="6"/>
  <c r="B2" i="8"/>
  <c r="C48" i="8" s="1"/>
  <c r="B2" i="2"/>
  <c r="B2" i="21"/>
  <c r="A16" i="34"/>
  <c r="F148" i="21"/>
  <c r="D148" i="21"/>
  <c r="C171" i="21"/>
  <c r="B5" i="66" s="1"/>
  <c r="BN6" i="34"/>
  <c r="D52" i="8"/>
  <c r="J3" i="66"/>
  <c r="A15" i="34" l="1"/>
  <c r="C8" i="67"/>
  <c r="B10" i="67"/>
  <c r="A9" i="67"/>
  <c r="C83" i="21"/>
  <c r="P3" i="66"/>
  <c r="BN7" i="34"/>
  <c r="D53" i="8"/>
  <c r="V3" i="66" l="1"/>
  <c r="C9" i="67"/>
  <c r="A10" i="67"/>
  <c r="B11" i="67"/>
  <c r="C34" i="2"/>
  <c r="C19" i="6"/>
  <c r="BN8" i="34"/>
  <c r="D54" i="8"/>
  <c r="AB3" i="66" l="1"/>
  <c r="B12" i="67"/>
  <c r="C10" i="67"/>
  <c r="A11" i="67"/>
  <c r="BN9" i="34"/>
  <c r="D55" i="8"/>
  <c r="J10" i="66"/>
  <c r="B13" i="67" l="1"/>
  <c r="C11" i="67"/>
  <c r="A12" i="67"/>
  <c r="D56" i="8"/>
  <c r="AH3" i="66"/>
  <c r="BN10" i="34"/>
  <c r="P10" i="66"/>
  <c r="C12" i="67" l="1"/>
  <c r="A13" i="67"/>
  <c r="BN11" i="34"/>
  <c r="C13" i="67" s="1"/>
  <c r="BN12" i="34"/>
  <c r="Q10" i="66"/>
  <c r="R10" i="66" s="1"/>
  <c r="S10" i="66" s="1"/>
  <c r="M10" i="67" s="1"/>
  <c r="V10" i="66"/>
  <c r="K10" i="66"/>
  <c r="L10" i="66" s="1"/>
  <c r="M10" i="66" s="1"/>
  <c r="M9" i="67" s="1"/>
  <c r="P64" i="68"/>
  <c r="N64" i="68"/>
  <c r="J64" i="68"/>
  <c r="I64" i="68"/>
  <c r="F64" i="68"/>
  <c r="E64" i="68"/>
  <c r="P63" i="68"/>
  <c r="N63" i="68"/>
  <c r="J63" i="68"/>
  <c r="K63" i="68" s="1"/>
  <c r="I63" i="68"/>
  <c r="F63" i="68"/>
  <c r="E63" i="68"/>
  <c r="P62" i="68"/>
  <c r="N62" i="68"/>
  <c r="J62" i="68"/>
  <c r="I62" i="68"/>
  <c r="F62" i="68"/>
  <c r="E62" i="68"/>
  <c r="P61" i="68"/>
  <c r="N61" i="68"/>
  <c r="J61" i="68"/>
  <c r="K61" i="68" s="1"/>
  <c r="I61" i="68"/>
  <c r="F61" i="68"/>
  <c r="E61" i="68"/>
  <c r="P60" i="68"/>
  <c r="N60" i="68"/>
  <c r="J60" i="68"/>
  <c r="I60" i="68"/>
  <c r="F60" i="68"/>
  <c r="G60" i="68" s="1"/>
  <c r="E60" i="68"/>
  <c r="P59" i="68"/>
  <c r="N59" i="68"/>
  <c r="J59" i="68"/>
  <c r="I59" i="68"/>
  <c r="F59" i="68"/>
  <c r="E59" i="68"/>
  <c r="P58" i="68"/>
  <c r="N58" i="68"/>
  <c r="J58" i="68"/>
  <c r="I58" i="68"/>
  <c r="F58" i="68"/>
  <c r="E58" i="68"/>
  <c r="P57" i="68"/>
  <c r="N57" i="68"/>
  <c r="J57" i="68"/>
  <c r="I57" i="68"/>
  <c r="F57" i="68"/>
  <c r="E57" i="68"/>
  <c r="P56" i="68"/>
  <c r="N56" i="68"/>
  <c r="J56" i="68"/>
  <c r="I56" i="68"/>
  <c r="F56" i="68"/>
  <c r="E56" i="68"/>
  <c r="P55" i="68"/>
  <c r="N55" i="68"/>
  <c r="J55" i="68"/>
  <c r="I55" i="68"/>
  <c r="F55" i="68"/>
  <c r="E55" i="68"/>
  <c r="P54" i="68"/>
  <c r="N54" i="68"/>
  <c r="J54" i="68"/>
  <c r="I54" i="68"/>
  <c r="F54" i="68"/>
  <c r="E54" i="68"/>
  <c r="P53" i="68"/>
  <c r="N53" i="68"/>
  <c r="J53" i="68"/>
  <c r="I53" i="68"/>
  <c r="F53" i="68"/>
  <c r="E53" i="68"/>
  <c r="P52" i="68"/>
  <c r="N52" i="68"/>
  <c r="J52" i="68"/>
  <c r="I52" i="68"/>
  <c r="F52" i="68"/>
  <c r="E52" i="68"/>
  <c r="P51" i="68"/>
  <c r="N51" i="68"/>
  <c r="J51" i="68"/>
  <c r="I51" i="68"/>
  <c r="F51" i="68"/>
  <c r="E51" i="68"/>
  <c r="P50" i="68"/>
  <c r="N50" i="68"/>
  <c r="J50" i="68"/>
  <c r="I50" i="68"/>
  <c r="F50" i="68"/>
  <c r="E50" i="68"/>
  <c r="P49" i="68"/>
  <c r="N49" i="68"/>
  <c r="J49" i="68"/>
  <c r="I49" i="68"/>
  <c r="F49" i="68"/>
  <c r="E49" i="68"/>
  <c r="P48" i="68"/>
  <c r="N48" i="68"/>
  <c r="J48" i="68"/>
  <c r="I48" i="68"/>
  <c r="F48" i="68"/>
  <c r="E48" i="68"/>
  <c r="P47" i="68"/>
  <c r="N47" i="68"/>
  <c r="J47" i="68"/>
  <c r="I47" i="68"/>
  <c r="F47" i="68"/>
  <c r="E47" i="68"/>
  <c r="P46" i="68"/>
  <c r="N46" i="68"/>
  <c r="J46" i="68"/>
  <c r="I46" i="68"/>
  <c r="F46" i="68"/>
  <c r="E46" i="68"/>
  <c r="P45" i="68"/>
  <c r="N45" i="68"/>
  <c r="J45" i="68"/>
  <c r="I45" i="68"/>
  <c r="F45" i="68"/>
  <c r="E45" i="68"/>
  <c r="P44" i="68"/>
  <c r="N44" i="68"/>
  <c r="J44" i="68"/>
  <c r="I44" i="68"/>
  <c r="F44" i="68"/>
  <c r="E44" i="68"/>
  <c r="P43" i="68"/>
  <c r="N43" i="68"/>
  <c r="J43" i="68"/>
  <c r="I43" i="68"/>
  <c r="F43" i="68"/>
  <c r="E43" i="68"/>
  <c r="P42" i="68"/>
  <c r="N42" i="68"/>
  <c r="J42" i="68"/>
  <c r="I42" i="68"/>
  <c r="F42" i="68"/>
  <c r="E42" i="68"/>
  <c r="P41" i="68"/>
  <c r="N41" i="68"/>
  <c r="J41" i="68"/>
  <c r="I41" i="68"/>
  <c r="F41" i="68"/>
  <c r="E41" i="68"/>
  <c r="P40" i="68"/>
  <c r="N40" i="68"/>
  <c r="J40" i="68"/>
  <c r="I40" i="68"/>
  <c r="F40" i="68"/>
  <c r="E40" i="68"/>
  <c r="P39" i="68"/>
  <c r="N39" i="68"/>
  <c r="J39" i="68"/>
  <c r="I39" i="68"/>
  <c r="F39" i="68"/>
  <c r="E39" i="68"/>
  <c r="P38" i="68"/>
  <c r="N38" i="68"/>
  <c r="J38" i="68"/>
  <c r="I38" i="68"/>
  <c r="F38" i="68"/>
  <c r="E38" i="68"/>
  <c r="P37" i="68"/>
  <c r="N37" i="68"/>
  <c r="J37" i="68"/>
  <c r="I37" i="68"/>
  <c r="F37" i="68"/>
  <c r="E37" i="68"/>
  <c r="P36" i="68"/>
  <c r="N36" i="68"/>
  <c r="J36" i="68"/>
  <c r="I36" i="68"/>
  <c r="F36" i="68"/>
  <c r="E36" i="68"/>
  <c r="P35" i="68"/>
  <c r="N35" i="68"/>
  <c r="J35" i="68"/>
  <c r="I35" i="68"/>
  <c r="F35" i="68"/>
  <c r="E35" i="68"/>
  <c r="P34" i="68"/>
  <c r="N34" i="68"/>
  <c r="J34" i="68"/>
  <c r="I34" i="68"/>
  <c r="F34" i="68"/>
  <c r="E34" i="68"/>
  <c r="P33" i="68"/>
  <c r="N33" i="68"/>
  <c r="J33" i="68"/>
  <c r="I33" i="68"/>
  <c r="F33" i="68"/>
  <c r="E33" i="68"/>
  <c r="P32" i="68"/>
  <c r="N32" i="68"/>
  <c r="J32" i="68"/>
  <c r="I32" i="68"/>
  <c r="F32" i="68"/>
  <c r="E32" i="68"/>
  <c r="P31" i="68"/>
  <c r="N31" i="68"/>
  <c r="J31" i="68"/>
  <c r="I31" i="68"/>
  <c r="F31" i="68"/>
  <c r="E31" i="68"/>
  <c r="P30" i="68"/>
  <c r="N30" i="68"/>
  <c r="J30" i="68"/>
  <c r="I30" i="68"/>
  <c r="F30" i="68"/>
  <c r="E30" i="68"/>
  <c r="P29" i="68"/>
  <c r="N29" i="68"/>
  <c r="J29" i="68"/>
  <c r="I29" i="68"/>
  <c r="F29" i="68"/>
  <c r="E29" i="68"/>
  <c r="P28" i="68"/>
  <c r="N28" i="68"/>
  <c r="J28" i="68"/>
  <c r="I28" i="68"/>
  <c r="F28" i="68"/>
  <c r="E28" i="68"/>
  <c r="P27" i="68"/>
  <c r="N27" i="68"/>
  <c r="J27" i="68"/>
  <c r="I27" i="68"/>
  <c r="F27" i="68"/>
  <c r="E27" i="68"/>
  <c r="P26" i="68"/>
  <c r="N26" i="68"/>
  <c r="J26" i="68"/>
  <c r="I26" i="68"/>
  <c r="F26" i="68"/>
  <c r="E26" i="68"/>
  <c r="P25" i="68"/>
  <c r="N25" i="68"/>
  <c r="J25" i="68"/>
  <c r="I25" i="68"/>
  <c r="F25" i="68"/>
  <c r="E25" i="68"/>
  <c r="P24" i="68"/>
  <c r="N24" i="68"/>
  <c r="J24" i="68"/>
  <c r="I24" i="68"/>
  <c r="F24" i="68"/>
  <c r="E24" i="68"/>
  <c r="P23" i="68"/>
  <c r="N23" i="68"/>
  <c r="J23" i="68"/>
  <c r="I23" i="68"/>
  <c r="F23" i="68"/>
  <c r="E23" i="68"/>
  <c r="P22" i="68"/>
  <c r="N22" i="68"/>
  <c r="J22" i="68"/>
  <c r="I22" i="68"/>
  <c r="F22" i="68"/>
  <c r="E22" i="68"/>
  <c r="P21" i="68"/>
  <c r="N21" i="68"/>
  <c r="J21" i="68"/>
  <c r="I21" i="68"/>
  <c r="F21" i="68"/>
  <c r="E21" i="68"/>
  <c r="P20" i="68"/>
  <c r="N20" i="68"/>
  <c r="J20" i="68"/>
  <c r="I20" i="68"/>
  <c r="F20" i="68"/>
  <c r="E20" i="68"/>
  <c r="P19" i="68"/>
  <c r="N19" i="68"/>
  <c r="J19" i="68"/>
  <c r="I19" i="68"/>
  <c r="F19" i="68"/>
  <c r="E19" i="68"/>
  <c r="P18" i="68"/>
  <c r="N18" i="68"/>
  <c r="J18" i="68"/>
  <c r="I18" i="68"/>
  <c r="F18" i="68"/>
  <c r="E18" i="68"/>
  <c r="P17" i="68"/>
  <c r="N17" i="68"/>
  <c r="J17" i="68"/>
  <c r="I17" i="68"/>
  <c r="F17" i="68"/>
  <c r="E17" i="68"/>
  <c r="P16" i="68"/>
  <c r="N16" i="68"/>
  <c r="J16" i="68"/>
  <c r="I16" i="68"/>
  <c r="F16" i="68"/>
  <c r="E16" i="68"/>
  <c r="P15" i="68"/>
  <c r="N15" i="68"/>
  <c r="J15" i="68"/>
  <c r="I15" i="68"/>
  <c r="F15" i="68"/>
  <c r="E15" i="68"/>
  <c r="P14" i="68"/>
  <c r="N14" i="68"/>
  <c r="J14" i="68"/>
  <c r="I14" i="68"/>
  <c r="F14" i="68"/>
  <c r="E14" i="68"/>
  <c r="P13" i="68"/>
  <c r="N13" i="68"/>
  <c r="J13" i="68"/>
  <c r="I13" i="68"/>
  <c r="F13" i="68"/>
  <c r="E13" i="68"/>
  <c r="P12" i="68"/>
  <c r="N12" i="68"/>
  <c r="J12" i="68"/>
  <c r="I12" i="68"/>
  <c r="F12" i="68"/>
  <c r="E12" i="68"/>
  <c r="P11" i="68"/>
  <c r="N11" i="68"/>
  <c r="J11" i="68"/>
  <c r="I11" i="68"/>
  <c r="F11" i="68"/>
  <c r="E11" i="68"/>
  <c r="P10" i="68"/>
  <c r="N10" i="68"/>
  <c r="J10" i="68"/>
  <c r="I10" i="68"/>
  <c r="F10" i="68"/>
  <c r="E10" i="68"/>
  <c r="P9" i="68"/>
  <c r="N9" i="68"/>
  <c r="J9" i="68"/>
  <c r="I9" i="68"/>
  <c r="F9" i="68"/>
  <c r="E9" i="68"/>
  <c r="P8" i="68"/>
  <c r="N8" i="68"/>
  <c r="J8" i="68"/>
  <c r="I8" i="68"/>
  <c r="F8" i="68"/>
  <c r="E8" i="68"/>
  <c r="P7" i="68"/>
  <c r="N7" i="68"/>
  <c r="J7" i="68"/>
  <c r="I7" i="68"/>
  <c r="F7" i="68"/>
  <c r="E7" i="68"/>
  <c r="P2" i="68"/>
  <c r="K2" i="68"/>
  <c r="M2" i="68" s="1"/>
  <c r="J2" i="68"/>
  <c r="G2" i="68"/>
  <c r="F2" i="68"/>
  <c r="K60" i="68" l="1"/>
  <c r="K62" i="68"/>
  <c r="K59" i="68"/>
  <c r="K52" i="68"/>
  <c r="K54" i="68"/>
  <c r="K58" i="68"/>
  <c r="M60" i="68"/>
  <c r="R60" i="68" s="1"/>
  <c r="G52" i="68"/>
  <c r="M52" i="68" s="1"/>
  <c r="R52" i="68" s="1"/>
  <c r="K53" i="68"/>
  <c r="K55" i="68"/>
  <c r="K57" i="68"/>
  <c r="G49" i="68"/>
  <c r="K51" i="68"/>
  <c r="G57" i="68"/>
  <c r="J66" i="68"/>
  <c r="G8" i="68"/>
  <c r="G10" i="68"/>
  <c r="G12" i="68"/>
  <c r="G14" i="68"/>
  <c r="G16" i="68"/>
  <c r="G18" i="68"/>
  <c r="G20" i="68"/>
  <c r="G22" i="68"/>
  <c r="G24" i="68"/>
  <c r="G26" i="68"/>
  <c r="G28" i="68"/>
  <c r="G30" i="68"/>
  <c r="G32" i="68"/>
  <c r="G34" i="68"/>
  <c r="G36" i="68"/>
  <c r="G38" i="68"/>
  <c r="G40" i="68"/>
  <c r="G42" i="68"/>
  <c r="G44" i="68"/>
  <c r="K45" i="68"/>
  <c r="K47" i="68"/>
  <c r="K49" i="68"/>
  <c r="K8" i="68"/>
  <c r="K10" i="68"/>
  <c r="K12" i="68"/>
  <c r="K14" i="68"/>
  <c r="K16" i="68"/>
  <c r="K18" i="68"/>
  <c r="K20" i="68"/>
  <c r="K22" i="68"/>
  <c r="K24" i="68"/>
  <c r="K26" i="68"/>
  <c r="K28" i="68"/>
  <c r="K30" i="68"/>
  <c r="K32" i="68"/>
  <c r="K34" i="68"/>
  <c r="K36" i="68"/>
  <c r="M36" i="68" s="1"/>
  <c r="R36" i="68" s="1"/>
  <c r="K38" i="68"/>
  <c r="K40" i="68"/>
  <c r="K42" i="68"/>
  <c r="K44" i="68"/>
  <c r="K46" i="68"/>
  <c r="K50" i="68"/>
  <c r="E66" i="68"/>
  <c r="G54" i="68"/>
  <c r="M54" i="68" s="1"/>
  <c r="R54" i="68" s="1"/>
  <c r="G62" i="68"/>
  <c r="M62" i="68" s="1"/>
  <c r="R62" i="68" s="1"/>
  <c r="P66" i="68"/>
  <c r="G19" i="68"/>
  <c r="G21" i="68"/>
  <c r="G25" i="68"/>
  <c r="G29" i="68"/>
  <c r="G31" i="68"/>
  <c r="G41" i="68"/>
  <c r="G45" i="68"/>
  <c r="G48" i="68"/>
  <c r="G53" i="68"/>
  <c r="G56" i="68"/>
  <c r="G61" i="68"/>
  <c r="M61" i="68" s="1"/>
  <c r="R61" i="68" s="1"/>
  <c r="G64" i="68"/>
  <c r="N66" i="68"/>
  <c r="G46" i="68"/>
  <c r="M46" i="68" s="1"/>
  <c r="R46" i="68" s="1"/>
  <c r="G51" i="68"/>
  <c r="G59" i="68"/>
  <c r="M59" i="68" s="1"/>
  <c r="R59" i="68" s="1"/>
  <c r="G7" i="68"/>
  <c r="G9" i="68"/>
  <c r="G11" i="68"/>
  <c r="G13" i="68"/>
  <c r="G15" i="68"/>
  <c r="G17" i="68"/>
  <c r="G23" i="68"/>
  <c r="G27" i="68"/>
  <c r="G33" i="68"/>
  <c r="G35" i="68"/>
  <c r="G37" i="68"/>
  <c r="G39" i="68"/>
  <c r="G43" i="68"/>
  <c r="I66" i="68"/>
  <c r="K9" i="68"/>
  <c r="K11" i="68"/>
  <c r="K13" i="68"/>
  <c r="K15" i="68"/>
  <c r="K17" i="68"/>
  <c r="K19" i="68"/>
  <c r="K21" i="68"/>
  <c r="K23" i="68"/>
  <c r="K25" i="68"/>
  <c r="K27" i="68"/>
  <c r="K29" i="68"/>
  <c r="K31" i="68"/>
  <c r="K33" i="68"/>
  <c r="K35" i="68"/>
  <c r="K37" i="68"/>
  <c r="K39" i="68"/>
  <c r="K41" i="68"/>
  <c r="K43" i="68"/>
  <c r="G47" i="68"/>
  <c r="M47" i="68" s="1"/>
  <c r="R47" i="68" s="1"/>
  <c r="K48" i="68"/>
  <c r="G50" i="68"/>
  <c r="M50" i="68" s="1"/>
  <c r="R50" i="68" s="1"/>
  <c r="G55" i="68"/>
  <c r="K56" i="68"/>
  <c r="G58" i="68"/>
  <c r="G63" i="68"/>
  <c r="M63" i="68" s="1"/>
  <c r="R63" i="68" s="1"/>
  <c r="K64" i="68"/>
  <c r="W10" i="66"/>
  <c r="X10" i="66" s="1"/>
  <c r="Y10" i="66" s="1"/>
  <c r="M11" i="67" s="1"/>
  <c r="AB10" i="66"/>
  <c r="F66" i="68"/>
  <c r="M32" i="68"/>
  <c r="R32" i="68" s="1"/>
  <c r="K7" i="68"/>
  <c r="M33" i="68" l="1"/>
  <c r="R33" i="68" s="1"/>
  <c r="M40" i="68"/>
  <c r="R40" i="68" s="1"/>
  <c r="M24" i="68"/>
  <c r="R24" i="68" s="1"/>
  <c r="M16" i="68"/>
  <c r="R16" i="68" s="1"/>
  <c r="M8" i="68"/>
  <c r="R8" i="68" s="1"/>
  <c r="M28" i="68"/>
  <c r="R28" i="68" s="1"/>
  <c r="M20" i="68"/>
  <c r="R20" i="68" s="1"/>
  <c r="M12" i="68"/>
  <c r="R12" i="68" s="1"/>
  <c r="M57" i="68"/>
  <c r="R57" i="68" s="1"/>
  <c r="M31" i="68"/>
  <c r="R31" i="68" s="1"/>
  <c r="M15" i="68"/>
  <c r="R15" i="68" s="1"/>
  <c r="M49" i="68"/>
  <c r="R49" i="68" s="1"/>
  <c r="M53" i="68"/>
  <c r="R53" i="68" s="1"/>
  <c r="M58" i="68"/>
  <c r="R58" i="68" s="1"/>
  <c r="M55" i="68"/>
  <c r="R55" i="68" s="1"/>
  <c r="M43" i="68"/>
  <c r="R43" i="68" s="1"/>
  <c r="M19" i="68"/>
  <c r="R19" i="68" s="1"/>
  <c r="M13" i="68"/>
  <c r="R13" i="68" s="1"/>
  <c r="M29" i="68"/>
  <c r="R29" i="68" s="1"/>
  <c r="M45" i="68"/>
  <c r="R45" i="68" s="1"/>
  <c r="M30" i="68"/>
  <c r="R30" i="68" s="1"/>
  <c r="M22" i="68"/>
  <c r="R22" i="68" s="1"/>
  <c r="M14" i="68"/>
  <c r="R14" i="68" s="1"/>
  <c r="M17" i="68"/>
  <c r="R17" i="68" s="1"/>
  <c r="M9" i="68"/>
  <c r="R9" i="68" s="1"/>
  <c r="M56" i="68"/>
  <c r="R56" i="68" s="1"/>
  <c r="M41" i="68"/>
  <c r="R41" i="68" s="1"/>
  <c r="M21" i="68"/>
  <c r="R21" i="68" s="1"/>
  <c r="M34" i="68"/>
  <c r="R34" i="68" s="1"/>
  <c r="M26" i="68"/>
  <c r="R26" i="68" s="1"/>
  <c r="M18" i="68"/>
  <c r="R18" i="68" s="1"/>
  <c r="M10" i="68"/>
  <c r="R10" i="68" s="1"/>
  <c r="M27" i="68"/>
  <c r="R27" i="68" s="1"/>
  <c r="M38" i="68"/>
  <c r="R38" i="68" s="1"/>
  <c r="M37" i="68"/>
  <c r="R37" i="68" s="1"/>
  <c r="M51" i="68"/>
  <c r="R51" i="68" s="1"/>
  <c r="M44" i="68"/>
  <c r="R44" i="68" s="1"/>
  <c r="M42" i="68"/>
  <c r="R42" i="68" s="1"/>
  <c r="M39" i="68"/>
  <c r="R39" i="68" s="1"/>
  <c r="M35" i="68"/>
  <c r="R35" i="68" s="1"/>
  <c r="R133" i="68"/>
  <c r="M23" i="68"/>
  <c r="R23" i="68" s="1"/>
  <c r="M11" i="68"/>
  <c r="R11" i="68" s="1"/>
  <c r="M25" i="68"/>
  <c r="R25" i="68" s="1"/>
  <c r="K66" i="68"/>
  <c r="M64" i="68"/>
  <c r="R64" i="68" s="1"/>
  <c r="M48" i="68"/>
  <c r="R48" i="68" s="1"/>
  <c r="G66" i="68"/>
  <c r="AC10" i="66"/>
  <c r="AD10" i="66" s="1"/>
  <c r="AE10" i="66" s="1"/>
  <c r="M12" i="67" s="1"/>
  <c r="AH10" i="66"/>
  <c r="AI10" i="66" s="1"/>
  <c r="AJ10" i="66" s="1"/>
  <c r="AK10" i="66" s="1"/>
  <c r="M13" i="67" s="1"/>
  <c r="M7" i="68"/>
  <c r="M66" i="68" l="1"/>
  <c r="R7" i="68"/>
  <c r="R66" i="68" s="1"/>
  <c r="B22" i="8" l="1"/>
  <c r="B21" i="8"/>
  <c r="B20" i="8"/>
  <c r="B19" i="8"/>
  <c r="G22" i="8" l="1"/>
  <c r="G21" i="8"/>
  <c r="G19" i="8"/>
  <c r="G20" i="8"/>
  <c r="B14" i="7"/>
  <c r="B12" i="7"/>
  <c r="B13" i="7"/>
  <c r="F14" i="7" l="1"/>
  <c r="F12" i="7" l="1"/>
  <c r="F13" i="7"/>
  <c r="F23" i="8" l="1"/>
  <c r="E23" i="8"/>
  <c r="D23" i="8"/>
  <c r="C23" i="8"/>
  <c r="B41" i="21"/>
  <c r="B42" i="21"/>
  <c r="B43" i="21"/>
  <c r="B44" i="21"/>
  <c r="B45" i="21"/>
  <c r="B46" i="21"/>
  <c r="B38" i="21"/>
  <c r="B33" i="21"/>
  <c r="B34" i="21"/>
  <c r="B39" i="21"/>
  <c r="B40" i="21"/>
  <c r="B47" i="21"/>
  <c r="B48" i="21"/>
  <c r="B49" i="21"/>
  <c r="B36" i="21"/>
  <c r="B35" i="21"/>
  <c r="G39" i="21" l="1"/>
  <c r="G40" i="21"/>
  <c r="G33" i="21"/>
  <c r="G25" i="21"/>
  <c r="G35" i="21" l="1"/>
  <c r="G49" i="21"/>
  <c r="G43" i="21"/>
  <c r="G44" i="21"/>
  <c r="G47" i="21"/>
  <c r="G42" i="21"/>
  <c r="G46" i="21"/>
  <c r="G38" i="21"/>
  <c r="G36" i="21"/>
  <c r="G41" i="21"/>
  <c r="G45" i="21"/>
  <c r="G34" i="21"/>
  <c r="G48" i="21"/>
  <c r="K32" i="19"/>
  <c r="I20" i="19"/>
  <c r="J20" i="19" l="1"/>
  <c r="L20" i="19" s="1"/>
  <c r="I32" i="19"/>
  <c r="J32" i="19" l="1"/>
  <c r="L32" i="19"/>
  <c r="E39" i="18"/>
  <c r="E46" i="18"/>
  <c r="D46" i="18"/>
  <c r="E45" i="18"/>
  <c r="D45" i="18"/>
  <c r="E44" i="18"/>
  <c r="D44" i="18"/>
  <c r="E43" i="18"/>
  <c r="D43" i="18"/>
  <c r="E42" i="18"/>
  <c r="D42" i="18"/>
  <c r="E41" i="18"/>
  <c r="D41" i="18"/>
  <c r="E40" i="18"/>
  <c r="D40" i="18"/>
  <c r="D37" i="18" l="1"/>
  <c r="D38" i="18"/>
  <c r="D36" i="18"/>
  <c r="E37" i="18"/>
  <c r="E36" i="18"/>
  <c r="E38" i="18"/>
  <c r="D39" i="18"/>
  <c r="B19" i="2" l="1"/>
  <c r="B18" i="2"/>
  <c r="B17" i="2"/>
  <c r="B16" i="2"/>
  <c r="F18" i="2" l="1"/>
  <c r="F17" i="2"/>
  <c r="F19" i="2"/>
  <c r="F16" i="2"/>
  <c r="H47" i="18"/>
  <c r="I47" i="18"/>
  <c r="F47" i="18"/>
  <c r="B12" i="18" l="1"/>
  <c r="D12" i="18" s="1"/>
  <c r="E12" i="18" s="1"/>
  <c r="G47" i="18"/>
  <c r="B15" i="2" l="1"/>
  <c r="B12" i="2"/>
  <c r="B10" i="2"/>
  <c r="B9" i="2"/>
  <c r="F15" i="2" l="1"/>
  <c r="F12" i="2"/>
  <c r="F10" i="2"/>
  <c r="F9" i="2"/>
  <c r="E35" i="18" l="1"/>
  <c r="C47" i="18" l="1"/>
  <c r="B23" i="28"/>
  <c r="O23" i="28"/>
  <c r="D23" i="28"/>
  <c r="Q23" i="28"/>
  <c r="C23" i="28"/>
  <c r="P23" i="28"/>
  <c r="B8" i="2"/>
  <c r="B11" i="2"/>
  <c r="B13" i="2"/>
  <c r="B14" i="2"/>
  <c r="B27" i="2"/>
  <c r="B25" i="8"/>
  <c r="B24" i="8"/>
  <c r="B18" i="8"/>
  <c r="B17" i="8"/>
  <c r="B16" i="8"/>
  <c r="B15" i="8"/>
  <c r="B14" i="8"/>
  <c r="B13" i="8"/>
  <c r="B12" i="8"/>
  <c r="B11" i="8"/>
  <c r="G38" i="8"/>
  <c r="G39" i="8"/>
  <c r="G40" i="8"/>
  <c r="G41" i="8"/>
  <c r="G31" i="8"/>
  <c r="G32" i="8"/>
  <c r="B32" i="21"/>
  <c r="B8" i="21"/>
  <c r="B9" i="21"/>
  <c r="B10" i="21"/>
  <c r="B11" i="21"/>
  <c r="B12" i="21"/>
  <c r="B13" i="21"/>
  <c r="B14" i="21"/>
  <c r="B15" i="21"/>
  <c r="B16" i="21"/>
  <c r="B17" i="21"/>
  <c r="B18" i="21"/>
  <c r="B19" i="21"/>
  <c r="B20" i="21"/>
  <c r="B21" i="21"/>
  <c r="B22" i="21"/>
  <c r="B23" i="21"/>
  <c r="B24" i="21"/>
  <c r="B26" i="21"/>
  <c r="B27" i="21"/>
  <c r="B28" i="21"/>
  <c r="B29" i="21"/>
  <c r="B30" i="21"/>
  <c r="B31" i="21"/>
  <c r="B57" i="21"/>
  <c r="B67" i="21"/>
  <c r="B68" i="21"/>
  <c r="B69" i="21"/>
  <c r="B70" i="21"/>
  <c r="B76" i="21"/>
  <c r="V23" i="28"/>
  <c r="I23" i="28"/>
  <c r="E8" i="19" s="1"/>
  <c r="M23" i="28"/>
  <c r="Z23" i="28"/>
  <c r="S23" i="28"/>
  <c r="F23" i="28"/>
  <c r="H23" i="28"/>
  <c r="U23" i="28"/>
  <c r="E23" i="28"/>
  <c r="G23" i="28"/>
  <c r="R23" i="28"/>
  <c r="T23" i="28"/>
  <c r="AB12" i="28"/>
  <c r="AB13" i="28"/>
  <c r="AB14" i="28"/>
  <c r="AB15" i="28"/>
  <c r="AB16" i="28"/>
  <c r="AB17" i="28"/>
  <c r="AB18" i="28"/>
  <c r="AB19" i="28"/>
  <c r="AB21" i="28"/>
  <c r="AB22" i="28"/>
  <c r="J23" i="28"/>
  <c r="N23" i="28"/>
  <c r="AA23" i="28"/>
  <c r="C29" i="20"/>
  <c r="D8" i="20" s="1"/>
  <c r="E29" i="20"/>
  <c r="D9" i="20" s="1"/>
  <c r="C32" i="19"/>
  <c r="D29" i="20"/>
  <c r="E8" i="20" s="1"/>
  <c r="F29" i="20"/>
  <c r="E9" i="20" s="1"/>
  <c r="B29" i="20"/>
  <c r="C8" i="20" s="1"/>
  <c r="C10" i="20" s="1"/>
  <c r="D32" i="19"/>
  <c r="B32" i="19"/>
  <c r="C10" i="19" s="1"/>
  <c r="F32" i="19"/>
  <c r="A1" i="6"/>
  <c r="A1" i="2"/>
  <c r="E10" i="18"/>
  <c r="D19" i="18"/>
  <c r="A1" i="19"/>
  <c r="A1" i="20"/>
  <c r="B8" i="7"/>
  <c r="B9" i="7"/>
  <c r="B10" i="7"/>
  <c r="B11" i="7"/>
  <c r="B21" i="7"/>
  <c r="A22" i="7"/>
  <c r="D20" i="7"/>
  <c r="E20" i="7"/>
  <c r="F20" i="7"/>
  <c r="C20" i="7"/>
  <c r="A1" i="7"/>
  <c r="B8" i="6"/>
  <c r="B9" i="6"/>
  <c r="B10" i="6"/>
  <c r="B11" i="6"/>
  <c r="B12" i="6"/>
  <c r="A28" i="2"/>
  <c r="A26" i="2"/>
  <c r="D26" i="2"/>
  <c r="E26" i="2"/>
  <c r="F26" i="2"/>
  <c r="C26" i="2"/>
  <c r="F42" i="8"/>
  <c r="B23" i="8"/>
  <c r="G30" i="8"/>
  <c r="C33" i="8"/>
  <c r="D33" i="8"/>
  <c r="E33" i="8"/>
  <c r="F33" i="8"/>
  <c r="C37" i="8"/>
  <c r="D37" i="8"/>
  <c r="E37" i="8"/>
  <c r="F37" i="8"/>
  <c r="G37" i="8"/>
  <c r="C42" i="8"/>
  <c r="D42" i="8"/>
  <c r="E42" i="8"/>
  <c r="E32" i="19"/>
  <c r="W23" i="28"/>
  <c r="AB20" i="28"/>
  <c r="D8" i="19" l="1"/>
  <c r="F10" i="19"/>
  <c r="E10" i="19"/>
  <c r="D10" i="19"/>
  <c r="D77" i="21"/>
  <c r="C57" i="21"/>
  <c r="E57" i="21"/>
  <c r="E61" i="21" s="1"/>
  <c r="E22" i="7"/>
  <c r="D22" i="7"/>
  <c r="F27" i="2"/>
  <c r="F28" i="2" s="1"/>
  <c r="D28" i="2"/>
  <c r="C28" i="2"/>
  <c r="F77" i="21"/>
  <c r="E77" i="21"/>
  <c r="G10" i="6"/>
  <c r="E10" i="20"/>
  <c r="D10" i="20"/>
  <c r="F14" i="66" s="1"/>
  <c r="E28" i="2"/>
  <c r="D13" i="18"/>
  <c r="C13" i="18"/>
  <c r="C14" i="18" s="1"/>
  <c r="B13" i="18"/>
  <c r="F9" i="20"/>
  <c r="G42" i="8"/>
  <c r="F26" i="8"/>
  <c r="D50" i="8" s="1"/>
  <c r="D47" i="18"/>
  <c r="D48" i="18" s="1"/>
  <c r="H48" i="18"/>
  <c r="D22" i="18" s="1"/>
  <c r="E47" i="18"/>
  <c r="B47" i="18"/>
  <c r="D21" i="18"/>
  <c r="AB23" i="28"/>
  <c r="G33" i="8"/>
  <c r="F8" i="20"/>
  <c r="G12" i="6"/>
  <c r="C23" i="18"/>
  <c r="B23" i="18"/>
  <c r="C22" i="18" l="1"/>
  <c r="B21" i="18"/>
  <c r="C78" i="18"/>
  <c r="D20" i="2"/>
  <c r="C36" i="2" s="1"/>
  <c r="F6" i="66" s="1"/>
  <c r="F60" i="21"/>
  <c r="G60" i="21" s="1"/>
  <c r="C20" i="2"/>
  <c r="E20" i="2"/>
  <c r="F11" i="7"/>
  <c r="E15" i="7"/>
  <c r="J14" i="66"/>
  <c r="P14" i="66" s="1"/>
  <c r="C14" i="66"/>
  <c r="D14" i="66" s="1"/>
  <c r="E14" i="66" s="1"/>
  <c r="L8" i="67" s="1"/>
  <c r="G57" i="21"/>
  <c r="C50" i="21"/>
  <c r="G10" i="21"/>
  <c r="G14" i="21"/>
  <c r="G18" i="21"/>
  <c r="G12" i="21"/>
  <c r="G20" i="21"/>
  <c r="G11" i="21"/>
  <c r="G15" i="21"/>
  <c r="G19" i="21"/>
  <c r="G8" i="21"/>
  <c r="G9" i="21"/>
  <c r="G13" i="21"/>
  <c r="G17" i="21"/>
  <c r="G21" i="21"/>
  <c r="G16" i="21"/>
  <c r="G27" i="21"/>
  <c r="G31" i="21"/>
  <c r="G23" i="21"/>
  <c r="G28" i="21"/>
  <c r="G24" i="21"/>
  <c r="G26" i="21"/>
  <c r="G30" i="21"/>
  <c r="G29" i="21"/>
  <c r="D11" i="19"/>
  <c r="F13" i="66" s="1"/>
  <c r="D15" i="7"/>
  <c r="C30" i="7" s="1"/>
  <c r="F8" i="66" s="1"/>
  <c r="C15" i="7"/>
  <c r="G22" i="21"/>
  <c r="G32" i="21"/>
  <c r="F9" i="19"/>
  <c r="F10" i="20"/>
  <c r="G43" i="8"/>
  <c r="B22" i="18"/>
  <c r="E11" i="19"/>
  <c r="E13" i="18"/>
  <c r="F8" i="19"/>
  <c r="C11" i="19"/>
  <c r="B48" i="18"/>
  <c r="C21" i="18"/>
  <c r="C24" i="18" s="1"/>
  <c r="F9" i="7"/>
  <c r="G11" i="6"/>
  <c r="G9" i="6"/>
  <c r="C26" i="8"/>
  <c r="G11" i="8"/>
  <c r="D23" i="18"/>
  <c r="D24" i="18" s="1"/>
  <c r="F12" i="66" s="1"/>
  <c r="F8" i="7"/>
  <c r="G8" i="6"/>
  <c r="C13" i="6"/>
  <c r="F14" i="2"/>
  <c r="F13" i="2"/>
  <c r="F11" i="2"/>
  <c r="G24" i="8"/>
  <c r="G17" i="8"/>
  <c r="G14" i="8"/>
  <c r="E26" i="8"/>
  <c r="G70" i="21"/>
  <c r="D71" i="21"/>
  <c r="D78" i="21" s="1"/>
  <c r="F71" i="21"/>
  <c r="F78" i="21" s="1"/>
  <c r="F10" i="7"/>
  <c r="D13" i="6"/>
  <c r="E50" i="21"/>
  <c r="E62" i="21" s="1"/>
  <c r="F8" i="2"/>
  <c r="C61" i="21"/>
  <c r="C71" i="21"/>
  <c r="G67" i="21"/>
  <c r="C77" i="21"/>
  <c r="G76" i="21"/>
  <c r="F21" i="7"/>
  <c r="F22" i="7" s="1"/>
  <c r="C22" i="7"/>
  <c r="G25" i="8"/>
  <c r="G18" i="8"/>
  <c r="G16" i="8"/>
  <c r="G15" i="8"/>
  <c r="G13" i="8"/>
  <c r="G12" i="8"/>
  <c r="D26" i="8"/>
  <c r="E71" i="21"/>
  <c r="E78" i="21" s="1"/>
  <c r="G69" i="21"/>
  <c r="E13" i="6"/>
  <c r="F13" i="6"/>
  <c r="C21" i="6" s="1"/>
  <c r="F9" i="66" s="1"/>
  <c r="F50" i="21"/>
  <c r="D50" i="21"/>
  <c r="G68" i="21"/>
  <c r="C62" i="21" l="1"/>
  <c r="G61" i="21"/>
  <c r="B24" i="18"/>
  <c r="B78" i="18"/>
  <c r="E11" i="18"/>
  <c r="D11" i="18" s="1"/>
  <c r="D14" i="18" s="1"/>
  <c r="F62" i="21"/>
  <c r="J9" i="66"/>
  <c r="C9" i="66"/>
  <c r="D9" i="66" s="1"/>
  <c r="E9" i="66" s="1"/>
  <c r="K8" i="67" s="1"/>
  <c r="G23" i="8"/>
  <c r="J6" i="66"/>
  <c r="K6" i="66" s="1"/>
  <c r="L6" i="66" s="1"/>
  <c r="M6" i="66" s="1"/>
  <c r="H9" i="67" s="1"/>
  <c r="C6" i="66"/>
  <c r="D6" i="66" s="1"/>
  <c r="E6" i="66" s="1"/>
  <c r="H8" i="67" s="1"/>
  <c r="J8" i="66"/>
  <c r="P8" i="66" s="1"/>
  <c r="C8" i="66"/>
  <c r="D8" i="66" s="1"/>
  <c r="E8" i="66" s="1"/>
  <c r="G8" i="67" s="1"/>
  <c r="K14" i="66"/>
  <c r="L14" i="66" s="1"/>
  <c r="M14" i="66" s="1"/>
  <c r="L9" i="67" s="1"/>
  <c r="J12" i="66"/>
  <c r="P12" i="66" s="1"/>
  <c r="C12" i="66"/>
  <c r="D12" i="66" s="1"/>
  <c r="E12" i="66" s="1"/>
  <c r="E8" i="67" s="1"/>
  <c r="J13" i="66"/>
  <c r="K13" i="66" s="1"/>
  <c r="L13" i="66" s="1"/>
  <c r="M13" i="66" s="1"/>
  <c r="I9" i="67" s="1"/>
  <c r="C13" i="66"/>
  <c r="D13" i="66" s="1"/>
  <c r="E13" i="66" s="1"/>
  <c r="I8" i="67" s="1"/>
  <c r="C78" i="21"/>
  <c r="C85" i="21"/>
  <c r="F5" i="66" s="1"/>
  <c r="D62" i="21"/>
  <c r="Q14" i="66"/>
  <c r="R14" i="66" s="1"/>
  <c r="S14" i="66" s="1"/>
  <c r="L10" i="67" s="1"/>
  <c r="V14" i="66"/>
  <c r="G77" i="21"/>
  <c r="F15" i="7"/>
  <c r="F11" i="19"/>
  <c r="F20" i="2"/>
  <c r="G13" i="6"/>
  <c r="G50" i="21"/>
  <c r="G26" i="8"/>
  <c r="G71" i="21"/>
  <c r="G62" i="21" l="1"/>
  <c r="K8" i="66"/>
  <c r="L8" i="66" s="1"/>
  <c r="M8" i="66" s="1"/>
  <c r="G9" i="67" s="1"/>
  <c r="B11" i="18"/>
  <c r="B14" i="18" s="1"/>
  <c r="B68" i="18"/>
  <c r="K12" i="66"/>
  <c r="L12" i="66" s="1"/>
  <c r="M12" i="66" s="1"/>
  <c r="E9" i="67" s="1"/>
  <c r="D68" i="18"/>
  <c r="P6" i="66"/>
  <c r="V6" i="66" s="1"/>
  <c r="J5" i="66"/>
  <c r="K5" i="66" s="1"/>
  <c r="L5" i="66" s="1"/>
  <c r="M5" i="66" s="1"/>
  <c r="J9" i="67" s="1"/>
  <c r="C5" i="66"/>
  <c r="D5" i="66" s="1"/>
  <c r="E5" i="66" s="1"/>
  <c r="J8" i="67" s="1"/>
  <c r="K9" i="66"/>
  <c r="L9" i="66" s="1"/>
  <c r="M9" i="66" s="1"/>
  <c r="K9" i="67" s="1"/>
  <c r="P9" i="66"/>
  <c r="P13" i="66"/>
  <c r="V13" i="66" s="1"/>
  <c r="G78" i="21"/>
  <c r="Q12" i="66"/>
  <c r="R12" i="66" s="1"/>
  <c r="S12" i="66" s="1"/>
  <c r="E10" i="67" s="1"/>
  <c r="V12" i="66"/>
  <c r="W14" i="66"/>
  <c r="X14" i="66" s="1"/>
  <c r="Y14" i="66" s="1"/>
  <c r="L11" i="67" s="1"/>
  <c r="AB14" i="66"/>
  <c r="V8" i="66"/>
  <c r="Q8" i="66"/>
  <c r="R8" i="66" s="1"/>
  <c r="S8" i="66" s="1"/>
  <c r="G10" i="67" s="1"/>
  <c r="F7" i="66"/>
  <c r="E14" i="18"/>
  <c r="F11" i="66" s="1"/>
  <c r="Q6" i="66" l="1"/>
  <c r="R6" i="66" s="1"/>
  <c r="S6" i="66" s="1"/>
  <c r="H10" i="67" s="1"/>
  <c r="E68" i="18"/>
  <c r="B11" i="66" s="1"/>
  <c r="C11" i="66" s="1"/>
  <c r="D11" i="66" s="1"/>
  <c r="E11" i="66" s="1"/>
  <c r="D8" i="67" s="1"/>
  <c r="J7" i="66"/>
  <c r="P7" i="66" s="1"/>
  <c r="C7" i="66"/>
  <c r="D7" i="66" s="1"/>
  <c r="V9" i="66"/>
  <c r="Q9" i="66"/>
  <c r="R9" i="66" s="1"/>
  <c r="S9" i="66" s="1"/>
  <c r="K10" i="67" s="1"/>
  <c r="P5" i="66"/>
  <c r="Q5" i="66" s="1"/>
  <c r="R5" i="66" s="1"/>
  <c r="S5" i="66" s="1"/>
  <c r="J10" i="67" s="1"/>
  <c r="Q13" i="66"/>
  <c r="R13" i="66" s="1"/>
  <c r="S13" i="66" s="1"/>
  <c r="I10" i="67" s="1"/>
  <c r="J11" i="66"/>
  <c r="K11" i="66" s="1"/>
  <c r="L11" i="66" s="1"/>
  <c r="M11" i="66" s="1"/>
  <c r="D9" i="67" s="1"/>
  <c r="AC14" i="66"/>
  <c r="AD14" i="66" s="1"/>
  <c r="AE14" i="66" s="1"/>
  <c r="L12" i="67" s="1"/>
  <c r="AH14" i="66"/>
  <c r="AI14" i="66" s="1"/>
  <c r="AJ14" i="66" s="1"/>
  <c r="AK14" i="66" s="1"/>
  <c r="L13" i="67" s="1"/>
  <c r="W13" i="66"/>
  <c r="X13" i="66" s="1"/>
  <c r="Y13" i="66" s="1"/>
  <c r="I11" i="67" s="1"/>
  <c r="AB13" i="66"/>
  <c r="W12" i="66"/>
  <c r="X12" i="66" s="1"/>
  <c r="Y12" i="66" s="1"/>
  <c r="E11" i="67" s="1"/>
  <c r="AB12" i="66"/>
  <c r="AB8" i="66"/>
  <c r="W8" i="66"/>
  <c r="X8" i="66" s="1"/>
  <c r="Y8" i="66" s="1"/>
  <c r="G11" i="67" s="1"/>
  <c r="E55" i="8"/>
  <c r="G55" i="8" s="1"/>
  <c r="E53" i="8"/>
  <c r="G53" i="8" s="1"/>
  <c r="E54" i="8"/>
  <c r="G54" i="8" s="1"/>
  <c r="G52" i="8"/>
  <c r="E56" i="8"/>
  <c r="G56" i="8" s="1"/>
  <c r="AB6" i="66"/>
  <c r="W6" i="66"/>
  <c r="X6" i="66" s="1"/>
  <c r="Y6" i="66" s="1"/>
  <c r="H11" i="67" s="1"/>
  <c r="K7" i="66" l="1"/>
  <c r="L7" i="66" s="1"/>
  <c r="M7" i="66" s="1"/>
  <c r="F9" i="67" s="1"/>
  <c r="E7" i="66"/>
  <c r="F8" i="67" s="1"/>
  <c r="N8" i="67" s="1"/>
  <c r="P8" i="67" s="1"/>
  <c r="V5" i="66"/>
  <c r="AB5" i="66" s="1"/>
  <c r="P11" i="66"/>
  <c r="V11" i="66" s="1"/>
  <c r="W9" i="66"/>
  <c r="X9" i="66" s="1"/>
  <c r="Y9" i="66" s="1"/>
  <c r="K11" i="67" s="1"/>
  <c r="AB9" i="66"/>
  <c r="AC12" i="66"/>
  <c r="AD12" i="66" s="1"/>
  <c r="AE12" i="66" s="1"/>
  <c r="E12" i="67" s="1"/>
  <c r="AH12" i="66"/>
  <c r="AI12" i="66" s="1"/>
  <c r="AJ12" i="66" s="1"/>
  <c r="AK12" i="66" s="1"/>
  <c r="E13" i="67" s="1"/>
  <c r="AC13" i="66"/>
  <c r="AD13" i="66" s="1"/>
  <c r="AE13" i="66" s="1"/>
  <c r="I12" i="67" s="1"/>
  <c r="AH13" i="66"/>
  <c r="AI13" i="66" s="1"/>
  <c r="AJ13" i="66" s="1"/>
  <c r="AK13" i="66" s="1"/>
  <c r="I13" i="67" s="1"/>
  <c r="AC8" i="66"/>
  <c r="AD8" i="66" s="1"/>
  <c r="AE8" i="66" s="1"/>
  <c r="G12" i="67" s="1"/>
  <c r="AH8" i="66"/>
  <c r="AI8" i="66" s="1"/>
  <c r="AJ8" i="66" s="1"/>
  <c r="AK8" i="66" s="1"/>
  <c r="G13" i="67" s="1"/>
  <c r="Q7" i="66"/>
  <c r="V7" i="66"/>
  <c r="AH6" i="66"/>
  <c r="AI6" i="66" s="1"/>
  <c r="AJ6" i="66" s="1"/>
  <c r="AK6" i="66" s="1"/>
  <c r="H13" i="67" s="1"/>
  <c r="AC6" i="66"/>
  <c r="AD6" i="66" s="1"/>
  <c r="AE6" i="66" s="1"/>
  <c r="H12" i="67" s="1"/>
  <c r="W5" i="66" l="1"/>
  <c r="X5" i="66" s="1"/>
  <c r="Y5" i="66" s="1"/>
  <c r="J11" i="67" s="1"/>
  <c r="Q11" i="66"/>
  <c r="R11" i="66" s="1"/>
  <c r="S11" i="66" s="1"/>
  <c r="D10" i="67" s="1"/>
  <c r="AH9" i="66"/>
  <c r="AI9" i="66" s="1"/>
  <c r="AJ9" i="66" s="1"/>
  <c r="AK9" i="66" s="1"/>
  <c r="K13" i="67" s="1"/>
  <c r="AC9" i="66"/>
  <c r="AD9" i="66" s="1"/>
  <c r="AE9" i="66" s="1"/>
  <c r="K12" i="67" s="1"/>
  <c r="AC5" i="66"/>
  <c r="AD5" i="66" s="1"/>
  <c r="AE5" i="66" s="1"/>
  <c r="J12" i="67" s="1"/>
  <c r="AH5" i="66"/>
  <c r="AI5" i="66" s="1"/>
  <c r="AJ5" i="66" s="1"/>
  <c r="AK5" i="66" s="1"/>
  <c r="J13" i="67" s="1"/>
  <c r="AB11" i="66"/>
  <c r="W11" i="66"/>
  <c r="X11" i="66" s="1"/>
  <c r="Y11" i="66" s="1"/>
  <c r="D11" i="67" s="1"/>
  <c r="R7" i="66"/>
  <c r="S7" i="66" s="1"/>
  <c r="N9" i="67"/>
  <c r="P9" i="67" s="1"/>
  <c r="W7" i="66"/>
  <c r="AB7" i="66"/>
  <c r="AH11" i="66" l="1"/>
  <c r="AI11" i="66" s="1"/>
  <c r="AJ11" i="66" s="1"/>
  <c r="AK11" i="66" s="1"/>
  <c r="D13" i="67" s="1"/>
  <c r="AC11" i="66"/>
  <c r="AD11" i="66" s="1"/>
  <c r="AE11" i="66" s="1"/>
  <c r="D12" i="67" s="1"/>
  <c r="F10" i="67"/>
  <c r="N10" i="67" s="1"/>
  <c r="P10" i="67" s="1"/>
  <c r="AC7" i="66"/>
  <c r="AH7" i="66"/>
  <c r="AI7" i="66" s="1"/>
  <c r="X7" i="66"/>
  <c r="Y7" i="66" s="1"/>
  <c r="F11" i="67" s="1"/>
  <c r="N11" i="67" s="1"/>
  <c r="P11" i="67" s="1"/>
  <c r="AJ7" i="66" l="1"/>
  <c r="AK7" i="66" s="1"/>
  <c r="F13" i="67" s="1"/>
  <c r="N13" i="67" s="1"/>
  <c r="P13" i="67" s="1"/>
  <c r="AD7" i="66"/>
  <c r="AE7" i="66" s="1"/>
  <c r="F12" i="67" s="1"/>
  <c r="N12" i="67" s="1"/>
  <c r="P12" i="67" s="1"/>
</calcChain>
</file>

<file path=xl/comments1.xml><?xml version="1.0" encoding="utf-8"?>
<comments xmlns="http://schemas.openxmlformats.org/spreadsheetml/2006/main">
  <authors>
    <author>ardee apostol</author>
  </authors>
  <commentList>
    <comment ref="G1" authorId="0">
      <text>
        <r>
          <rPr>
            <b/>
            <sz val="9"/>
            <color indexed="81"/>
            <rFont val="Tahoma"/>
            <family val="2"/>
          </rPr>
          <t>ardee apostol:</t>
        </r>
        <r>
          <rPr>
            <sz val="9"/>
            <color indexed="81"/>
            <rFont val="Tahoma"/>
            <family val="2"/>
          </rPr>
          <t xml:space="preserve">
%'s from State Realignment Caseload Growth files </t>
        </r>
      </text>
    </comment>
  </commentList>
</comments>
</file>

<file path=xl/comments2.xml><?xml version="1.0" encoding="utf-8"?>
<comments xmlns="http://schemas.openxmlformats.org/spreadsheetml/2006/main">
  <authors>
    <author>vhines</author>
  </authors>
  <commentList>
    <comment ref="A22" authorId="0">
      <text>
        <r>
          <rPr>
            <b/>
            <sz val="10"/>
            <color indexed="81"/>
            <rFont val="Tahoma"/>
            <family val="2"/>
          </rPr>
          <t>vhines:</t>
        </r>
        <r>
          <rPr>
            <sz val="10"/>
            <color indexed="81"/>
            <rFont val="Tahoma"/>
            <family val="2"/>
          </rPr>
          <t xml:space="preserve">
Adj due to revenue accrual for next fiscal year. Look at working doc tab with dates, it shows Q1 from FY 0809 (09/30/08).</t>
        </r>
      </text>
    </comment>
    <comment ref="A32" authorId="0">
      <text>
        <r>
          <rPr>
            <b/>
            <sz val="10"/>
            <color indexed="81"/>
            <rFont val="Tahoma"/>
            <family val="2"/>
          </rPr>
          <t>vhines:</t>
        </r>
        <r>
          <rPr>
            <sz val="10"/>
            <color indexed="81"/>
            <rFont val="Tahoma"/>
            <family val="2"/>
          </rPr>
          <t xml:space="preserve">
Adj due to revenue accrual for next fiscal year. Look at working doc tab with dates, it shows Q1 from FY 0809 (09/30/08).</t>
        </r>
      </text>
    </comment>
    <comment ref="A108" authorId="0">
      <text>
        <r>
          <rPr>
            <b/>
            <sz val="10"/>
            <color indexed="81"/>
            <rFont val="Tahoma"/>
            <family val="2"/>
          </rPr>
          <t>vhines:</t>
        </r>
        <r>
          <rPr>
            <sz val="10"/>
            <color indexed="81"/>
            <rFont val="Tahoma"/>
            <family val="2"/>
          </rPr>
          <t xml:space="preserve">
Adj due to revenue accrual for next fiscal year. Look at working doc tab with dates, it shows Q1 from FY 0809 (09/30/08).</t>
        </r>
      </text>
    </comment>
    <comment ref="A118" authorId="0">
      <text>
        <r>
          <rPr>
            <b/>
            <sz val="10"/>
            <color indexed="81"/>
            <rFont val="Tahoma"/>
            <family val="2"/>
          </rPr>
          <t>vhines:</t>
        </r>
        <r>
          <rPr>
            <sz val="10"/>
            <color indexed="81"/>
            <rFont val="Tahoma"/>
            <family val="2"/>
          </rPr>
          <t xml:space="preserve">
Adj due to revenue accrual for next fiscal year. Look at working doc tab with dates, it shows Q1 from FY 0809 (09/30/08).</t>
        </r>
      </text>
    </comment>
  </commentList>
</comments>
</file>

<file path=xl/comments3.xml><?xml version="1.0" encoding="utf-8"?>
<comments xmlns="http://schemas.openxmlformats.org/spreadsheetml/2006/main">
  <authors>
    <author>vhines</author>
    <author>ardee apostol</author>
  </authors>
  <commentList>
    <comment ref="A1" authorId="0">
      <text>
        <r>
          <rPr>
            <b/>
            <sz val="10"/>
            <color indexed="81"/>
            <rFont val="Tahoma"/>
            <family val="2"/>
          </rPr>
          <t>vhines:</t>
        </r>
        <r>
          <rPr>
            <sz val="10"/>
            <color indexed="81"/>
            <rFont val="Tahoma"/>
            <family val="2"/>
          </rPr>
          <t xml:space="preserve">
Realignment Growth is calculated using previous fiscal year data. (i.e. Current Year is FY 07/08, but data is from FY 06/07)</t>
        </r>
      </text>
    </comment>
    <comment ref="A9" authorId="0">
      <text>
        <r>
          <rPr>
            <sz val="10"/>
            <color indexed="81"/>
            <rFont val="Tahoma"/>
            <family val="2"/>
          </rPr>
          <t>used for vlookup formula</t>
        </r>
      </text>
    </comment>
    <comment ref="A24" authorId="0">
      <text>
        <r>
          <rPr>
            <sz val="10"/>
            <color indexed="81"/>
            <rFont val="Tahoma"/>
            <family val="2"/>
          </rPr>
          <t>This is MOE, which may not show in SOCAT Consolidated file. If MOE PC is not showing, need to pick up number from DFA 327.5.</t>
        </r>
      </text>
    </comment>
    <comment ref="A31" authorId="0">
      <text>
        <r>
          <rPr>
            <sz val="10"/>
            <color indexed="81"/>
            <rFont val="Tahoma"/>
            <family val="2"/>
          </rPr>
          <t>Go to hard copies of CEC (325.1B), look up 6 digit code.</t>
        </r>
      </text>
    </comment>
    <comment ref="A37" authorId="0">
      <text>
        <r>
          <rPr>
            <sz val="10"/>
            <color indexed="81"/>
            <rFont val="Tahoma"/>
            <family val="2"/>
          </rPr>
          <t>Not taken from this SOCAT file. Taken from hard copies of CEC (DFA 327.3), which were audited to get closer to state's number.</t>
        </r>
      </text>
    </comment>
    <comment ref="E50" authorId="1">
      <text>
        <r>
          <rPr>
            <b/>
            <sz val="9"/>
            <color indexed="81"/>
            <rFont val="Tahoma"/>
            <family val="2"/>
          </rPr>
          <t>ardee apostol:</t>
        </r>
        <r>
          <rPr>
            <sz val="9"/>
            <color indexed="81"/>
            <rFont val="Tahoma"/>
            <family val="2"/>
          </rPr>
          <t xml:space="preserve">
this percentage varies every year due to MOE. Will assume same % every year for calculation purposes.</t>
        </r>
      </text>
    </comment>
    <comment ref="G51" authorId="1">
      <text>
        <r>
          <rPr>
            <sz val="9"/>
            <color indexed="81"/>
            <rFont val="Tahoma"/>
            <family val="2"/>
          </rPr>
          <t>This % will be used in growth calculations. This amount varies year to year depending on the MOE spent in CalWORKs. Formula will use base year % or %'s entered in cell F52 - F56.</t>
        </r>
      </text>
    </comment>
    <comment ref="A64" authorId="0">
      <text>
        <r>
          <rPr>
            <sz val="10"/>
            <color indexed="81"/>
            <rFont val="Tahoma"/>
            <family val="2"/>
          </rPr>
          <t>used for vlookup formula</t>
        </r>
      </text>
    </comment>
    <comment ref="A79" authorId="0">
      <text>
        <r>
          <rPr>
            <sz val="10"/>
            <color indexed="81"/>
            <rFont val="Tahoma"/>
            <family val="2"/>
          </rPr>
          <t>This is MOE, which may not show in SOCAT Consolidated file. If MOE PC is not showing, need to pick up number from DFA 327.5.</t>
        </r>
      </text>
    </comment>
    <comment ref="A86" authorId="0">
      <text>
        <r>
          <rPr>
            <sz val="10"/>
            <color indexed="81"/>
            <rFont val="Tahoma"/>
            <family val="2"/>
          </rPr>
          <t>Go to hard copies of CEC (325.1B), look up 6 digit code.</t>
        </r>
      </text>
    </comment>
    <comment ref="A92" authorId="0">
      <text>
        <r>
          <rPr>
            <sz val="10"/>
            <color indexed="81"/>
            <rFont val="Tahoma"/>
            <family val="2"/>
          </rPr>
          <t>Not taken from this SOCAT file. Taken from hard copies of CEC (DFA 327.3), which were audited to get closer to state's number.</t>
        </r>
      </text>
    </comment>
  </commentList>
</comments>
</file>

<file path=xl/comments4.xml><?xml version="1.0" encoding="utf-8"?>
<comments xmlns="http://schemas.openxmlformats.org/spreadsheetml/2006/main">
  <authors>
    <author>vhines</author>
  </authors>
  <commentList>
    <comment ref="A1" authorId="0">
      <text>
        <r>
          <rPr>
            <b/>
            <sz val="10"/>
            <color indexed="81"/>
            <rFont val="Tahoma"/>
            <family val="2"/>
          </rPr>
          <t>vhines:</t>
        </r>
        <r>
          <rPr>
            <sz val="10"/>
            <color indexed="81"/>
            <rFont val="Tahoma"/>
            <family val="2"/>
          </rPr>
          <t xml:space="preserve">
Realignment Growth is calculated using previous fiscal year data. (i.e. Current Year is FY 07/08, but data is from FY 06/07)</t>
        </r>
      </text>
    </comment>
  </commentList>
</comments>
</file>

<file path=xl/comments5.xml><?xml version="1.0" encoding="utf-8"?>
<comments xmlns="http://schemas.openxmlformats.org/spreadsheetml/2006/main">
  <authors>
    <author>vhines</author>
    <author>Schlecht, Radchadaporn</author>
  </authors>
  <commentList>
    <comment ref="B7" authorId="0">
      <text>
        <r>
          <rPr>
            <b/>
            <sz val="10"/>
            <color indexed="81"/>
            <rFont val="Tahoma"/>
            <family val="2"/>
          </rPr>
          <t>vhines:</t>
        </r>
        <r>
          <rPr>
            <sz val="10"/>
            <color indexed="81"/>
            <rFont val="Tahoma"/>
            <family val="2"/>
          </rPr>
          <t xml:space="preserve">
Copy and Paste values to state worksheets for comparison</t>
        </r>
      </text>
    </comment>
    <comment ref="B15" authorId="1">
      <text>
        <r>
          <rPr>
            <sz val="9"/>
            <color indexed="81"/>
            <rFont val="Tahoma"/>
            <family val="2"/>
          </rPr>
          <t xml:space="preserve">CA800A FED(07/12)
Federal:
Adoption-Federal: Line 27 minus Federal (ARRA)
</t>
        </r>
      </text>
    </comment>
    <comment ref="C15" authorId="1">
      <text>
        <r>
          <rPr>
            <sz val="9"/>
            <color indexed="81"/>
            <rFont val="Tahoma"/>
            <family val="2"/>
          </rPr>
          <t xml:space="preserve">CA800A FED(07/12)
County 2011: Adoption-Federal: Line 27 minus State (ARRA)
</t>
        </r>
      </text>
    </comment>
    <comment ref="D15" authorId="1">
      <text>
        <r>
          <rPr>
            <sz val="9"/>
            <color indexed="81"/>
            <rFont val="Tahoma"/>
            <family val="2"/>
          </rPr>
          <t xml:space="preserve">CA800A FED(07/12)
County/Co ARRA: Adoption-Federal: Line 27
</t>
        </r>
      </text>
    </comment>
    <comment ref="E15" authorId="1">
      <text>
        <r>
          <rPr>
            <sz val="9"/>
            <color indexed="81"/>
            <rFont val="Tahoma"/>
            <family val="2"/>
          </rPr>
          <t xml:space="preserve">CA800A NONFED(07/12)
County 2011:
Adoption Assistant Program: Line 13
</t>
        </r>
      </text>
    </comment>
    <comment ref="F15" authorId="1">
      <text>
        <r>
          <rPr>
            <sz val="9"/>
            <color indexed="81"/>
            <rFont val="Tahoma"/>
            <family val="2"/>
          </rPr>
          <t xml:space="preserve">CA800A NONFED(07/12)
County:
Adoption Assistant Program: Line 13
</t>
        </r>
      </text>
    </comment>
    <comment ref="B44" authorId="0">
      <text>
        <r>
          <rPr>
            <b/>
            <sz val="10"/>
            <color indexed="81"/>
            <rFont val="Tahoma"/>
            <family val="2"/>
          </rPr>
          <t>vhines:</t>
        </r>
        <r>
          <rPr>
            <sz val="10"/>
            <color indexed="81"/>
            <rFont val="Tahoma"/>
            <family val="2"/>
          </rPr>
          <t xml:space="preserve">
Copy and Paste values to state worksheets for comparison</t>
        </r>
      </text>
    </comment>
    <comment ref="B52" authorId="1">
      <text>
        <r>
          <rPr>
            <sz val="9"/>
            <color indexed="81"/>
            <rFont val="Tahoma"/>
            <family val="2"/>
          </rPr>
          <t xml:space="preserve">CA800A FED(07/12)
Federal:
Adoption-Federal: Line 27
</t>
        </r>
      </text>
    </comment>
    <comment ref="C52" authorId="1">
      <text>
        <r>
          <rPr>
            <sz val="9"/>
            <color indexed="81"/>
            <rFont val="Tahoma"/>
            <family val="2"/>
          </rPr>
          <t xml:space="preserve">CA800A FED(07/12)
County 2011: Adoption-Federal: Line 27
</t>
        </r>
      </text>
    </comment>
    <comment ref="D52" authorId="1">
      <text>
        <r>
          <rPr>
            <sz val="9"/>
            <color indexed="81"/>
            <rFont val="Tahoma"/>
            <family val="2"/>
          </rPr>
          <t xml:space="preserve">CA800A FED(07/12)
County/Co ARRA: Adoption-Federal: Line 27
</t>
        </r>
      </text>
    </comment>
    <comment ref="E52" authorId="1">
      <text>
        <r>
          <rPr>
            <sz val="9"/>
            <color indexed="81"/>
            <rFont val="Tahoma"/>
            <family val="2"/>
          </rPr>
          <t xml:space="preserve">CA800A NONFED(07/12)
County 2011:
Adoption Assistant Program: Line 13
</t>
        </r>
      </text>
    </comment>
    <comment ref="F52" authorId="1">
      <text>
        <r>
          <rPr>
            <sz val="9"/>
            <color indexed="81"/>
            <rFont val="Tahoma"/>
            <family val="2"/>
          </rPr>
          <t xml:space="preserve">CA800A NONFED(07/12)
County:
Adoption Assistant Program: Line 13
</t>
        </r>
      </text>
    </comment>
  </commentList>
</comments>
</file>

<file path=xl/comments6.xml><?xml version="1.0" encoding="utf-8"?>
<comments xmlns="http://schemas.openxmlformats.org/spreadsheetml/2006/main">
  <authors>
    <author>vhines</author>
    <author>Schlecht, Radchadaporn</author>
  </authors>
  <commentList>
    <comment ref="A1" authorId="0">
      <text>
        <r>
          <rPr>
            <b/>
            <sz val="10"/>
            <color indexed="81"/>
            <rFont val="Tahoma"/>
            <family val="2"/>
          </rPr>
          <t>vhines:</t>
        </r>
        <r>
          <rPr>
            <sz val="10"/>
            <color indexed="81"/>
            <rFont val="Tahoma"/>
            <family val="2"/>
          </rPr>
          <t xml:space="preserve">
Realignment Growth is calculated using previous fiscal year data. (i.e. Current Year is FY 07/08, but data is from FY 06/07)</t>
        </r>
      </text>
    </comment>
    <comment ref="B33" authorId="1">
      <text>
        <r>
          <rPr>
            <sz val="9"/>
            <color indexed="81"/>
            <rFont val="Tahoma"/>
            <family val="2"/>
          </rPr>
          <t xml:space="preserve">CA800FED(07/12)
Total of Summary by Funding: Line 28
</t>
        </r>
      </text>
    </comment>
    <comment ref="C33" authorId="1">
      <text>
        <r>
          <rPr>
            <sz val="9"/>
            <color indexed="81"/>
            <rFont val="Tahoma"/>
            <family val="2"/>
          </rPr>
          <t xml:space="preserve">CA800FED(07/12)
Total of Summary by Funding: Line 28
</t>
        </r>
      </text>
    </comment>
    <comment ref="F33" authorId="1">
      <text>
        <r>
          <rPr>
            <sz val="9"/>
            <color indexed="81"/>
            <rFont val="Tahoma"/>
            <family val="2"/>
          </rPr>
          <t xml:space="preserve">CA800FED(07/12)
Total of Summary by Funding: Line 28
</t>
        </r>
      </text>
    </comment>
    <comment ref="G33" authorId="1">
      <text>
        <r>
          <rPr>
            <sz val="9"/>
            <color indexed="81"/>
            <rFont val="Tahoma"/>
            <family val="2"/>
          </rPr>
          <t xml:space="preserve">CA800FED(07/12)
Total of Summary by Funding: Line 28
</t>
        </r>
      </text>
    </comment>
    <comment ref="H33" authorId="1">
      <text>
        <r>
          <rPr>
            <sz val="9"/>
            <color indexed="81"/>
            <rFont val="Tahoma"/>
            <family val="2"/>
          </rPr>
          <t xml:space="preserve">CA800S NONFED(07/12)
Saftey Net All Families/Two-Parent(3A/3C) : Line 20
</t>
        </r>
      </text>
    </comment>
    <comment ref="I33" authorId="1">
      <text>
        <r>
          <rPr>
            <b/>
            <sz val="9"/>
            <color indexed="81"/>
            <rFont val="Tahoma"/>
            <family val="2"/>
          </rPr>
          <t xml:space="preserve">CA800S </t>
        </r>
        <r>
          <rPr>
            <sz val="9"/>
            <color indexed="81"/>
            <rFont val="Tahoma"/>
            <family val="2"/>
          </rPr>
          <t xml:space="preserve">NONFED(07/12)
Saftey Net All Families/Two-Parent(3A/3C) : Line 20
</t>
        </r>
      </text>
    </comment>
    <comment ref="B87" authorId="1">
      <text>
        <r>
          <rPr>
            <sz val="9"/>
            <color indexed="81"/>
            <rFont val="Tahoma"/>
            <family val="2"/>
          </rPr>
          <t xml:space="preserve">CA800FED(07/12)
Total of Summary by Funding: Line 28
</t>
        </r>
      </text>
    </comment>
    <comment ref="C87" authorId="1">
      <text>
        <r>
          <rPr>
            <sz val="9"/>
            <color indexed="81"/>
            <rFont val="Tahoma"/>
            <family val="2"/>
          </rPr>
          <t xml:space="preserve">CA800FED(07/12)
Total of Summary by Funding: Line 28
</t>
        </r>
      </text>
    </comment>
    <comment ref="D87" authorId="0">
      <text>
        <r>
          <rPr>
            <b/>
            <sz val="8"/>
            <color indexed="81"/>
            <rFont val="Tahoma"/>
            <family val="2"/>
          </rPr>
          <t xml:space="preserve">vhines: DISPLAY PURPOSES ONLY
Recalculation: </t>
        </r>
        <r>
          <rPr>
            <sz val="8"/>
            <color indexed="81"/>
            <rFont val="Tahoma"/>
            <family val="2"/>
          </rPr>
          <t>Amounts to the left are added together and ratio of 97.5/2.5 is applied to align figures with State data.</t>
        </r>
      </text>
    </comment>
    <comment ref="E87" authorId="0">
      <text>
        <r>
          <rPr>
            <b/>
            <sz val="8"/>
            <color indexed="81"/>
            <rFont val="Tahoma"/>
            <family val="2"/>
          </rPr>
          <t xml:space="preserve">vhines: DISPLAY PURPOSES ONLY
Recalculation: </t>
        </r>
        <r>
          <rPr>
            <sz val="8"/>
            <color indexed="81"/>
            <rFont val="Tahoma"/>
            <family val="2"/>
          </rPr>
          <t>Amounts to the left are added together and ratio of 97.5/2.5 is applied to align figures with State data.</t>
        </r>
      </text>
    </comment>
    <comment ref="F87" authorId="1">
      <text>
        <r>
          <rPr>
            <sz val="9"/>
            <color indexed="81"/>
            <rFont val="Tahoma"/>
            <family val="2"/>
          </rPr>
          <t xml:space="preserve">CA800FED(07/12)
Total of Summary by Funding: Line 28
</t>
        </r>
      </text>
    </comment>
    <comment ref="G87" authorId="1">
      <text>
        <r>
          <rPr>
            <sz val="9"/>
            <color indexed="81"/>
            <rFont val="Tahoma"/>
            <family val="2"/>
          </rPr>
          <t xml:space="preserve">CA800FED(07/12)
Total of Summary by Funding: Line 28
</t>
        </r>
      </text>
    </comment>
    <comment ref="H87" authorId="1">
      <text>
        <r>
          <rPr>
            <sz val="9"/>
            <color indexed="81"/>
            <rFont val="Tahoma"/>
            <family val="2"/>
          </rPr>
          <t xml:space="preserve">CA800S NONFED(07/12)
Saftey Net All Families/Two-Parent(3A/3C) : Line 20
</t>
        </r>
      </text>
    </comment>
    <comment ref="I87" authorId="1">
      <text>
        <r>
          <rPr>
            <b/>
            <sz val="9"/>
            <color indexed="81"/>
            <rFont val="Tahoma"/>
            <family val="2"/>
          </rPr>
          <t xml:space="preserve">CA800S </t>
        </r>
        <r>
          <rPr>
            <sz val="9"/>
            <color indexed="81"/>
            <rFont val="Tahoma"/>
            <family val="2"/>
          </rPr>
          <t xml:space="preserve">NONFED(07/12)
Saftey Net All Families/Two-Parent(3A/3C) : Line 20
</t>
        </r>
      </text>
    </comment>
  </commentList>
</comments>
</file>

<file path=xl/comments7.xml><?xml version="1.0" encoding="utf-8"?>
<comments xmlns="http://schemas.openxmlformats.org/spreadsheetml/2006/main">
  <authors>
    <author>vhines</author>
    <author>Dowdy-Winslett, Thomas</author>
  </authors>
  <commentList>
    <comment ref="A1" authorId="0">
      <text>
        <r>
          <rPr>
            <b/>
            <sz val="10"/>
            <color indexed="81"/>
            <rFont val="Tahoma"/>
            <family val="2"/>
          </rPr>
          <t>vhines:</t>
        </r>
        <r>
          <rPr>
            <sz val="10"/>
            <color indexed="81"/>
            <rFont val="Tahoma"/>
            <family val="2"/>
          </rPr>
          <t xml:space="preserve">
Realignment Growth is calculated using previous fiscal year data. (i.e. Current Year is FY 07/08, but data is from FY 06/07)</t>
        </r>
      </text>
    </comment>
    <comment ref="B18" authorId="1">
      <text>
        <r>
          <rPr>
            <sz val="9"/>
            <color indexed="81"/>
            <rFont val="Tahoma"/>
            <family val="2"/>
          </rPr>
          <t xml:space="preserve">CA800FC (7/12) Line 30 Federal minus Federal (ARRA)
</t>
        </r>
      </text>
    </comment>
    <comment ref="C18" authorId="1">
      <text>
        <r>
          <rPr>
            <sz val="9"/>
            <color indexed="81"/>
            <rFont val="Tahoma"/>
            <family val="2"/>
          </rPr>
          <t xml:space="preserve">CA800FC (7/12) Line 30
County 2011 minus State (ARRA)
</t>
        </r>
      </text>
    </comment>
    <comment ref="D18" authorId="1">
      <text>
        <r>
          <rPr>
            <sz val="9"/>
            <color indexed="81"/>
            <rFont val="Tahoma"/>
            <family val="2"/>
          </rPr>
          <t xml:space="preserve">CA800FC (7/12) Line 30
County/Co. ARRA
</t>
        </r>
      </text>
    </comment>
    <comment ref="E18" authorId="1">
      <text>
        <r>
          <rPr>
            <sz val="9"/>
            <color indexed="81"/>
            <rFont val="Tahoma"/>
            <family val="2"/>
          </rPr>
          <t>CA800FC NonFed (7/12)
State/County 2011 Line 29 minus State/County 2011 Line 25</t>
        </r>
      </text>
    </comment>
    <comment ref="F18" authorId="1">
      <text>
        <r>
          <rPr>
            <sz val="9"/>
            <color indexed="81"/>
            <rFont val="Tahoma"/>
            <family val="2"/>
          </rPr>
          <t>CA800FC NonFed (7/12)
County Line 29 minus County Line 25</t>
        </r>
      </text>
    </comment>
    <comment ref="G18" authorId="1">
      <text>
        <r>
          <rPr>
            <sz val="9"/>
            <color indexed="81"/>
            <rFont val="Tahoma"/>
            <family val="2"/>
          </rPr>
          <t xml:space="preserve">CA800A Fed (7/12) Line 28 Federal
</t>
        </r>
      </text>
    </comment>
    <comment ref="H18" authorId="1">
      <text>
        <r>
          <rPr>
            <sz val="9"/>
            <color indexed="81"/>
            <rFont val="Tahoma"/>
            <family val="2"/>
          </rPr>
          <t xml:space="preserve">CA800A Fed (7/12) Line 28 County/Co ARRA
</t>
        </r>
      </text>
    </comment>
    <comment ref="B59" authorId="1">
      <text>
        <r>
          <rPr>
            <sz val="9"/>
            <color indexed="81"/>
            <rFont val="Tahoma"/>
            <family val="2"/>
          </rPr>
          <t xml:space="preserve">CA800FC (7/12) Line 30 Federal minus Federal (ARRA)
</t>
        </r>
      </text>
    </comment>
    <comment ref="C59" authorId="1">
      <text>
        <r>
          <rPr>
            <sz val="9"/>
            <color indexed="81"/>
            <rFont val="Tahoma"/>
            <family val="2"/>
          </rPr>
          <t xml:space="preserve">CA800FC (7/12) Line 30
County 2011 minus State (ARRA)
</t>
        </r>
      </text>
    </comment>
    <comment ref="D59" authorId="1">
      <text>
        <r>
          <rPr>
            <sz val="9"/>
            <color indexed="81"/>
            <rFont val="Tahoma"/>
            <family val="2"/>
          </rPr>
          <t xml:space="preserve">CA800FC (7/12) Line 30
County/Co. ARRA
</t>
        </r>
      </text>
    </comment>
    <comment ref="E59" authorId="1">
      <text>
        <r>
          <rPr>
            <sz val="9"/>
            <color indexed="81"/>
            <rFont val="Tahoma"/>
            <family val="2"/>
          </rPr>
          <t>CA800FC NonFed (7/12)
State/County 2011 Line 29 minus State/County 2011 Line 25</t>
        </r>
      </text>
    </comment>
    <comment ref="F59" authorId="1">
      <text>
        <r>
          <rPr>
            <sz val="9"/>
            <color indexed="81"/>
            <rFont val="Tahoma"/>
            <family val="2"/>
          </rPr>
          <t>CA800FC NonFed (7/12)
County Line 29 minus County Line 25</t>
        </r>
      </text>
    </comment>
    <comment ref="G59" authorId="1">
      <text>
        <r>
          <rPr>
            <sz val="9"/>
            <color indexed="81"/>
            <rFont val="Tahoma"/>
            <family val="2"/>
          </rPr>
          <t xml:space="preserve">CA800A Fed (7/12) Line 28 Federal
</t>
        </r>
      </text>
    </comment>
    <comment ref="H59" authorId="1">
      <text>
        <r>
          <rPr>
            <sz val="9"/>
            <color indexed="81"/>
            <rFont val="Tahoma"/>
            <family val="2"/>
          </rPr>
          <t xml:space="preserve">CA800A Fed (7/12) Line 28 County/Co ARRA
</t>
        </r>
      </text>
    </comment>
  </commentList>
</comments>
</file>

<file path=xl/comments8.xml><?xml version="1.0" encoding="utf-8"?>
<comments xmlns="http://schemas.openxmlformats.org/spreadsheetml/2006/main">
  <authors>
    <author>vhines</author>
    <author>Dowdy-Winslett, Thomas</author>
  </authors>
  <commentList>
    <comment ref="A1" authorId="0">
      <text>
        <r>
          <rPr>
            <b/>
            <sz val="10"/>
            <color indexed="81"/>
            <rFont val="Tahoma"/>
            <family val="2"/>
          </rPr>
          <t>vhines:</t>
        </r>
        <r>
          <rPr>
            <sz val="10"/>
            <color indexed="81"/>
            <rFont val="Tahoma"/>
            <family val="2"/>
          </rPr>
          <t xml:space="preserve">
Realignment Growth is calculated using previous fiscal year data. (i.e. Current Year is FY 07/08, but data is from FY 06/07)</t>
        </r>
      </text>
    </comment>
    <comment ref="B9" authorId="1">
      <text>
        <r>
          <rPr>
            <sz val="9"/>
            <color indexed="81"/>
            <rFont val="Tahoma"/>
            <family val="2"/>
          </rPr>
          <t xml:space="preserve">CS35 (10/20/2013) cell 15
</t>
        </r>
      </text>
    </comment>
    <comment ref="C9" authorId="1">
      <text>
        <r>
          <rPr>
            <sz val="9"/>
            <color indexed="81"/>
            <rFont val="Tahoma"/>
            <family val="2"/>
          </rPr>
          <t xml:space="preserve">CS 35 (10/20/13) cell 16
</t>
        </r>
      </text>
    </comment>
    <comment ref="D9" authorId="1">
      <text>
        <r>
          <rPr>
            <sz val="9"/>
            <color indexed="81"/>
            <rFont val="Tahoma"/>
            <family val="2"/>
          </rPr>
          <t xml:space="preserve">CS 35 (10/20/13) cell 18
</t>
        </r>
      </text>
    </comment>
    <comment ref="E9" authorId="1">
      <text>
        <r>
          <rPr>
            <sz val="9"/>
            <color indexed="81"/>
            <rFont val="Tahoma"/>
            <family val="2"/>
          </rPr>
          <t xml:space="preserve">CS 35 (10/20/13) cell 28
</t>
        </r>
      </text>
    </comment>
    <comment ref="F9" authorId="1">
      <text>
        <r>
          <rPr>
            <sz val="9"/>
            <color indexed="81"/>
            <rFont val="Tahoma"/>
            <family val="2"/>
          </rPr>
          <t xml:space="preserve">CS 35 (10/20/13) cell 29
</t>
        </r>
      </text>
    </comment>
    <comment ref="G9" authorId="1">
      <text>
        <r>
          <rPr>
            <sz val="9"/>
            <color indexed="81"/>
            <rFont val="Tahoma"/>
            <family val="2"/>
          </rPr>
          <t xml:space="preserve">CS 35 (10/20/13) cell 33
</t>
        </r>
      </text>
    </comment>
    <comment ref="H9" authorId="1">
      <text>
        <r>
          <rPr>
            <sz val="9"/>
            <color indexed="81"/>
            <rFont val="Tahoma"/>
            <family val="2"/>
          </rPr>
          <t xml:space="preserve">CS 35 (10/20/13) cell 34
</t>
        </r>
      </text>
    </comment>
    <comment ref="I9" authorId="1">
      <text>
        <r>
          <rPr>
            <sz val="9"/>
            <color indexed="81"/>
            <rFont val="Tahoma"/>
            <family val="2"/>
          </rPr>
          <t xml:space="preserve">CS 35 (10/20/13) cell 45
</t>
        </r>
      </text>
    </comment>
    <comment ref="J9" authorId="1">
      <text>
        <r>
          <rPr>
            <sz val="9"/>
            <color indexed="81"/>
            <rFont val="Tahoma"/>
            <family val="2"/>
          </rPr>
          <t xml:space="preserve">CS 35 (10/20/13) cell 46
</t>
        </r>
      </text>
    </comment>
    <comment ref="K9" authorId="1">
      <text>
        <r>
          <rPr>
            <sz val="9"/>
            <color indexed="81"/>
            <rFont val="Tahoma"/>
            <family val="2"/>
          </rPr>
          <t xml:space="preserve">CS 35 (10/20/13) cell 227
</t>
        </r>
      </text>
    </comment>
    <comment ref="L9" authorId="1">
      <text>
        <r>
          <rPr>
            <sz val="9"/>
            <color indexed="81"/>
            <rFont val="Tahoma"/>
            <family val="2"/>
          </rPr>
          <t xml:space="preserve">CS 35 (10/20/13) cell 228
</t>
        </r>
      </text>
    </comment>
    <comment ref="M9" authorId="1">
      <text>
        <r>
          <rPr>
            <sz val="9"/>
            <color indexed="81"/>
            <rFont val="Tahoma"/>
            <family val="2"/>
          </rPr>
          <t xml:space="preserve">CS 35 (10/20/13) cell 50
</t>
        </r>
      </text>
    </comment>
    <comment ref="N9" authorId="1">
      <text>
        <r>
          <rPr>
            <sz val="9"/>
            <color indexed="81"/>
            <rFont val="Tahoma"/>
            <family val="2"/>
          </rPr>
          <t xml:space="preserve">CS 35 (10/20/13) cell 51
</t>
        </r>
      </text>
    </comment>
    <comment ref="O9" authorId="1">
      <text>
        <r>
          <rPr>
            <sz val="9"/>
            <color indexed="81"/>
            <rFont val="Tahoma"/>
            <family val="2"/>
          </rPr>
          <t xml:space="preserve">CS 35 (10/20/13) cell 65
</t>
        </r>
      </text>
    </comment>
    <comment ref="P9" authorId="1">
      <text>
        <r>
          <rPr>
            <sz val="9"/>
            <color indexed="81"/>
            <rFont val="Tahoma"/>
            <family val="2"/>
          </rPr>
          <t xml:space="preserve">CS 35 (10/20/13) cell 66
</t>
        </r>
      </text>
    </comment>
    <comment ref="Q9" authorId="1">
      <text>
        <r>
          <rPr>
            <sz val="9"/>
            <color indexed="81"/>
            <rFont val="Tahoma"/>
            <family val="2"/>
          </rPr>
          <t xml:space="preserve">CS 35 (10/20/13) cell 67
</t>
        </r>
      </text>
    </comment>
    <comment ref="R9" authorId="1">
      <text>
        <r>
          <rPr>
            <sz val="9"/>
            <color indexed="81"/>
            <rFont val="Tahoma"/>
            <family val="2"/>
          </rPr>
          <t xml:space="preserve">CS 35 (10/20/13) cell 77
</t>
        </r>
      </text>
    </comment>
    <comment ref="S9" authorId="1">
      <text>
        <r>
          <rPr>
            <sz val="9"/>
            <color indexed="81"/>
            <rFont val="Tahoma"/>
            <family val="2"/>
          </rPr>
          <t xml:space="preserve">CS 35 (10/20/13) cell 78
</t>
        </r>
      </text>
    </comment>
    <comment ref="T9" authorId="1">
      <text>
        <r>
          <rPr>
            <sz val="9"/>
            <color indexed="81"/>
            <rFont val="Tahoma"/>
            <family val="2"/>
          </rPr>
          <t xml:space="preserve">CS 35 (10/20/13) cell  82
</t>
        </r>
      </text>
    </comment>
    <comment ref="U9" authorId="1">
      <text>
        <r>
          <rPr>
            <sz val="9"/>
            <color indexed="81"/>
            <rFont val="Tahoma"/>
            <family val="2"/>
          </rPr>
          <t xml:space="preserve">CS 35 (10/20/13) cell 83
</t>
        </r>
      </text>
    </comment>
    <comment ref="V9" authorId="1">
      <text>
        <r>
          <rPr>
            <sz val="9"/>
            <color indexed="81"/>
            <rFont val="Tahoma"/>
            <family val="2"/>
          </rPr>
          <t xml:space="preserve">CS 35 (10/20/13) cell 93
</t>
        </r>
      </text>
    </comment>
    <comment ref="W9" authorId="1">
      <text>
        <r>
          <rPr>
            <sz val="9"/>
            <color indexed="81"/>
            <rFont val="Tahoma"/>
            <family val="2"/>
          </rPr>
          <t xml:space="preserve">CS 35 (10/20/13) cell 94
</t>
        </r>
      </text>
    </comment>
    <comment ref="X9" authorId="1">
      <text>
        <r>
          <rPr>
            <sz val="9"/>
            <color indexed="81"/>
            <rFont val="Tahoma"/>
            <family val="2"/>
          </rPr>
          <t xml:space="preserve">CS 35 (10/20/13) cell 233
</t>
        </r>
      </text>
    </comment>
    <comment ref="Y9" authorId="1">
      <text>
        <r>
          <rPr>
            <sz val="9"/>
            <color indexed="81"/>
            <rFont val="Tahoma"/>
            <family val="2"/>
          </rPr>
          <t xml:space="preserve">CS 35 (10/20/13) cell 234
</t>
        </r>
      </text>
    </comment>
    <comment ref="Z9" authorId="1">
      <text>
        <r>
          <rPr>
            <sz val="9"/>
            <color indexed="81"/>
            <rFont val="Tahoma"/>
            <family val="2"/>
          </rPr>
          <t xml:space="preserve">CS 35 (10/20/13) cell 98
</t>
        </r>
      </text>
    </comment>
    <comment ref="AA9" authorId="1">
      <text>
        <r>
          <rPr>
            <sz val="9"/>
            <color indexed="81"/>
            <rFont val="Tahoma"/>
            <family val="2"/>
          </rPr>
          <t xml:space="preserve">CS 35 (10/20/13) cell 99
</t>
        </r>
      </text>
    </comment>
    <comment ref="B38" authorId="1">
      <text>
        <r>
          <rPr>
            <sz val="9"/>
            <color indexed="81"/>
            <rFont val="Tahoma"/>
            <family val="2"/>
          </rPr>
          <t xml:space="preserve">CS35 (10/20/2013) cell 15
</t>
        </r>
      </text>
    </comment>
    <comment ref="C38" authorId="1">
      <text>
        <r>
          <rPr>
            <sz val="9"/>
            <color indexed="81"/>
            <rFont val="Tahoma"/>
            <family val="2"/>
          </rPr>
          <t xml:space="preserve">CS 35 (10/20/13) cell 16
</t>
        </r>
      </text>
    </comment>
    <comment ref="D38" authorId="1">
      <text>
        <r>
          <rPr>
            <sz val="9"/>
            <color indexed="81"/>
            <rFont val="Tahoma"/>
            <family val="2"/>
          </rPr>
          <t xml:space="preserve">CS 35 (10/20/13) cell 18
</t>
        </r>
      </text>
    </comment>
    <comment ref="E38" authorId="1">
      <text>
        <r>
          <rPr>
            <sz val="9"/>
            <color indexed="81"/>
            <rFont val="Tahoma"/>
            <family val="2"/>
          </rPr>
          <t xml:space="preserve">CS 35 (10/20/13) cell 28
</t>
        </r>
      </text>
    </comment>
    <comment ref="F38" authorId="1">
      <text>
        <r>
          <rPr>
            <sz val="9"/>
            <color indexed="81"/>
            <rFont val="Tahoma"/>
            <family val="2"/>
          </rPr>
          <t xml:space="preserve">CS 35 (10/20/13) cell 29
</t>
        </r>
      </text>
    </comment>
    <comment ref="G38" authorId="1">
      <text>
        <r>
          <rPr>
            <sz val="9"/>
            <color indexed="81"/>
            <rFont val="Tahoma"/>
            <family val="2"/>
          </rPr>
          <t xml:space="preserve">CS 35 (10/20/13) cell 33
</t>
        </r>
      </text>
    </comment>
    <comment ref="H38" authorId="1">
      <text>
        <r>
          <rPr>
            <sz val="9"/>
            <color indexed="81"/>
            <rFont val="Tahoma"/>
            <family val="2"/>
          </rPr>
          <t xml:space="preserve">CS 35 (10/20/13) cell 34
</t>
        </r>
      </text>
    </comment>
    <comment ref="I38" authorId="1">
      <text>
        <r>
          <rPr>
            <sz val="9"/>
            <color indexed="81"/>
            <rFont val="Tahoma"/>
            <family val="2"/>
          </rPr>
          <t xml:space="preserve">CS 35 (10/20/13) cell 45
</t>
        </r>
      </text>
    </comment>
    <comment ref="J38" authorId="1">
      <text>
        <r>
          <rPr>
            <sz val="9"/>
            <color indexed="81"/>
            <rFont val="Tahoma"/>
            <family val="2"/>
          </rPr>
          <t xml:space="preserve">CS 35 (10/20/13) cell 46
</t>
        </r>
      </text>
    </comment>
    <comment ref="K38" authorId="1">
      <text>
        <r>
          <rPr>
            <sz val="9"/>
            <color indexed="81"/>
            <rFont val="Tahoma"/>
            <family val="2"/>
          </rPr>
          <t xml:space="preserve">CS 35 (10/20/13) cell 227
</t>
        </r>
      </text>
    </comment>
    <comment ref="L38" authorId="1">
      <text>
        <r>
          <rPr>
            <sz val="9"/>
            <color indexed="81"/>
            <rFont val="Tahoma"/>
            <family val="2"/>
          </rPr>
          <t xml:space="preserve">CS 35 (10/20/13) cell 228
</t>
        </r>
      </text>
    </comment>
    <comment ref="M38" authorId="1">
      <text>
        <r>
          <rPr>
            <sz val="9"/>
            <color indexed="81"/>
            <rFont val="Tahoma"/>
            <family val="2"/>
          </rPr>
          <t xml:space="preserve">CS 35 (10/20/13) cell 50
</t>
        </r>
      </text>
    </comment>
    <comment ref="N38" authorId="1">
      <text>
        <r>
          <rPr>
            <sz val="9"/>
            <color indexed="81"/>
            <rFont val="Tahoma"/>
            <family val="2"/>
          </rPr>
          <t xml:space="preserve">CS 35 (10/20/13) cell 51
</t>
        </r>
      </text>
    </comment>
    <comment ref="O38" authorId="1">
      <text>
        <r>
          <rPr>
            <sz val="9"/>
            <color indexed="81"/>
            <rFont val="Tahoma"/>
            <family val="2"/>
          </rPr>
          <t xml:space="preserve">CS 35 (10/20/13) cell 65
</t>
        </r>
      </text>
    </comment>
    <comment ref="P38" authorId="1">
      <text>
        <r>
          <rPr>
            <sz val="9"/>
            <color indexed="81"/>
            <rFont val="Tahoma"/>
            <family val="2"/>
          </rPr>
          <t xml:space="preserve">CS 35 (10/20/13) cell 66
</t>
        </r>
      </text>
    </comment>
    <comment ref="Q38" authorId="1">
      <text>
        <r>
          <rPr>
            <sz val="9"/>
            <color indexed="81"/>
            <rFont val="Tahoma"/>
            <family val="2"/>
          </rPr>
          <t xml:space="preserve">CS 35 (10/20/13) cell 67
</t>
        </r>
      </text>
    </comment>
    <comment ref="R38" authorId="1">
      <text>
        <r>
          <rPr>
            <sz val="9"/>
            <color indexed="81"/>
            <rFont val="Tahoma"/>
            <family val="2"/>
          </rPr>
          <t xml:space="preserve">CS 35 (10/20/13) cell 77
</t>
        </r>
      </text>
    </comment>
    <comment ref="S38" authorId="1">
      <text>
        <r>
          <rPr>
            <sz val="9"/>
            <color indexed="81"/>
            <rFont val="Tahoma"/>
            <family val="2"/>
          </rPr>
          <t xml:space="preserve">CS 35 (10/20/13) cell 78
</t>
        </r>
      </text>
    </comment>
    <comment ref="T38" authorId="1">
      <text>
        <r>
          <rPr>
            <sz val="9"/>
            <color indexed="81"/>
            <rFont val="Tahoma"/>
            <family val="2"/>
          </rPr>
          <t xml:space="preserve">CS 35 (10/20/13) cell  82
</t>
        </r>
      </text>
    </comment>
    <comment ref="U38" authorId="1">
      <text>
        <r>
          <rPr>
            <sz val="9"/>
            <color indexed="81"/>
            <rFont val="Tahoma"/>
            <family val="2"/>
          </rPr>
          <t xml:space="preserve">CS 35 (10/20/13) cell 83
</t>
        </r>
      </text>
    </comment>
    <comment ref="V38" authorId="1">
      <text>
        <r>
          <rPr>
            <sz val="9"/>
            <color indexed="81"/>
            <rFont val="Tahoma"/>
            <family val="2"/>
          </rPr>
          <t xml:space="preserve">CS 35 (10/20/13) cell 93
</t>
        </r>
      </text>
    </comment>
    <comment ref="W38" authorId="1">
      <text>
        <r>
          <rPr>
            <sz val="9"/>
            <color indexed="81"/>
            <rFont val="Tahoma"/>
            <family val="2"/>
          </rPr>
          <t xml:space="preserve">CS 35 (10/20/13) cell 94
</t>
        </r>
      </text>
    </comment>
    <comment ref="X38" authorId="1">
      <text>
        <r>
          <rPr>
            <sz val="9"/>
            <color indexed="81"/>
            <rFont val="Tahoma"/>
            <family val="2"/>
          </rPr>
          <t xml:space="preserve">CS 35 (10/20/13) cell 233
</t>
        </r>
      </text>
    </comment>
    <comment ref="Y38" authorId="1">
      <text>
        <r>
          <rPr>
            <sz val="9"/>
            <color indexed="81"/>
            <rFont val="Tahoma"/>
            <family val="2"/>
          </rPr>
          <t xml:space="preserve">CS 35 (10/20/13) cell 234
</t>
        </r>
      </text>
    </comment>
    <comment ref="Z38" authorId="1">
      <text>
        <r>
          <rPr>
            <sz val="9"/>
            <color indexed="81"/>
            <rFont val="Tahoma"/>
            <family val="2"/>
          </rPr>
          <t xml:space="preserve">CS 35 (10/20/13) cell 98
</t>
        </r>
      </text>
    </comment>
    <comment ref="AA38" authorId="1">
      <text>
        <r>
          <rPr>
            <sz val="9"/>
            <color indexed="81"/>
            <rFont val="Tahoma"/>
            <family val="2"/>
          </rPr>
          <t xml:space="preserve">CS 35 (10/20/13) cell 99
</t>
        </r>
      </text>
    </comment>
  </commentList>
</comments>
</file>

<file path=xl/sharedStrings.xml><?xml version="1.0" encoding="utf-8"?>
<sst xmlns="http://schemas.openxmlformats.org/spreadsheetml/2006/main" count="1086" uniqueCount="337">
  <si>
    <t>IHSS</t>
  </si>
  <si>
    <t>596</t>
  </si>
  <si>
    <t>808</t>
  </si>
  <si>
    <t>301</t>
  </si>
  <si>
    <t>614</t>
  </si>
  <si>
    <t>616</t>
  </si>
  <si>
    <t>618</t>
  </si>
  <si>
    <t>321</t>
  </si>
  <si>
    <t>639</t>
  </si>
  <si>
    <t>305</t>
  </si>
  <si>
    <t>345</t>
  </si>
  <si>
    <t>223</t>
  </si>
  <si>
    <t>REALIGNMENT GROWTH</t>
  </si>
  <si>
    <t>Total</t>
  </si>
  <si>
    <t>Q1</t>
  </si>
  <si>
    <t>Q2</t>
  </si>
  <si>
    <t>Q3</t>
  </si>
  <si>
    <t>Q4</t>
  </si>
  <si>
    <t>29</t>
  </si>
  <si>
    <t>300</t>
  </si>
  <si>
    <t>CalWORKS Administrative Expenditures</t>
  </si>
  <si>
    <t>CalWORKs</t>
  </si>
  <si>
    <t>Column #</t>
  </si>
  <si>
    <t>Pin Code</t>
  </si>
  <si>
    <t>Federal</t>
  </si>
  <si>
    <t>State</t>
  </si>
  <si>
    <t>Health</t>
  </si>
  <si>
    <t>County</t>
  </si>
  <si>
    <t>226</t>
  </si>
  <si>
    <t>269</t>
  </si>
  <si>
    <t>610</t>
  </si>
  <si>
    <t>Child Care Direct Cost</t>
  </si>
  <si>
    <t>Child Care PC 905</t>
  </si>
  <si>
    <t>Expenditures</t>
  </si>
  <si>
    <t>TOTAL</t>
  </si>
  <si>
    <t>July</t>
  </si>
  <si>
    <t>August</t>
  </si>
  <si>
    <t>September</t>
  </si>
  <si>
    <t>October</t>
  </si>
  <si>
    <t>November</t>
  </si>
  <si>
    <t>December</t>
  </si>
  <si>
    <t>January</t>
  </si>
  <si>
    <t>February</t>
  </si>
  <si>
    <t>March</t>
  </si>
  <si>
    <t>April</t>
  </si>
  <si>
    <t>May</t>
  </si>
  <si>
    <t>June</t>
  </si>
  <si>
    <t>Overmatch Pin Code</t>
  </si>
  <si>
    <t>FPP Administrative Expenditures</t>
  </si>
  <si>
    <t>Foster Care Administrative Expenses</t>
  </si>
  <si>
    <t>sub-total</t>
  </si>
  <si>
    <t>CalWORKS Assistance Expenditures</t>
  </si>
  <si>
    <t>Blue Font: Enter Data</t>
  </si>
  <si>
    <t>SUMMARY OF DATA</t>
  </si>
  <si>
    <t xml:space="preserve">Federal CalWORKs </t>
  </si>
  <si>
    <t>Assistance Payments</t>
  </si>
  <si>
    <t>Federal CS Recoupement</t>
  </si>
  <si>
    <t>Non-Federal CalWORKs Assistance Payments</t>
  </si>
  <si>
    <t>TANF/State</t>
  </si>
  <si>
    <t xml:space="preserve">Non-Federal </t>
  </si>
  <si>
    <t>Safety Net</t>
  </si>
  <si>
    <t>Timed Out</t>
  </si>
  <si>
    <t>Non-Federal CS Recoupement</t>
  </si>
  <si>
    <t>DATA ENTRY SECTION</t>
  </si>
  <si>
    <t>CA 800 Data</t>
  </si>
  <si>
    <t>CA 800 FEDERAL</t>
  </si>
  <si>
    <t>Month</t>
  </si>
  <si>
    <t>Non-Federal</t>
  </si>
  <si>
    <t>Source Documents:</t>
  </si>
  <si>
    <t>Foster Care Payments</t>
  </si>
  <si>
    <t>CS Payment Recoupment</t>
  </si>
  <si>
    <t>EA Payments</t>
  </si>
  <si>
    <t>CA  800 Data</t>
  </si>
  <si>
    <t xml:space="preserve">CA 800 FC FED </t>
  </si>
  <si>
    <t xml:space="preserve">CA 800 FC NON FED </t>
  </si>
  <si>
    <t>Federal Foster Care</t>
  </si>
  <si>
    <t>Non-Federal Foster Care</t>
  </si>
  <si>
    <t>EA</t>
  </si>
  <si>
    <t>CA 800FC Federal and Non Federal (Fiscal)</t>
  </si>
  <si>
    <t>AAP Payments</t>
  </si>
  <si>
    <t>CA 800A FEDERAL</t>
  </si>
  <si>
    <t>CA 800A NON FEDERAL</t>
  </si>
  <si>
    <t xml:space="preserve">CA 800 A FED </t>
  </si>
  <si>
    <t>126</t>
  </si>
  <si>
    <t>176</t>
  </si>
  <si>
    <t>CWS Administrative Expenditures</t>
  </si>
  <si>
    <t>CWS</t>
  </si>
  <si>
    <t>Growth/Reduction</t>
  </si>
  <si>
    <t>Reduction</t>
  </si>
  <si>
    <t>Post-Realign.</t>
  </si>
  <si>
    <t>Co Growth/Reduction</t>
  </si>
  <si>
    <t>State Share</t>
  </si>
  <si>
    <t xml:space="preserve"> Due to Realign</t>
  </si>
  <si>
    <t xml:space="preserve">State Detail </t>
  </si>
  <si>
    <t>CalWORKs Admin</t>
  </si>
  <si>
    <t>&amp; CC Stage II</t>
  </si>
  <si>
    <t>Total Funds</t>
  </si>
  <si>
    <t>Staff Dev.</t>
  </si>
  <si>
    <t>FC Admin. &amp;</t>
  </si>
  <si>
    <t>All Families
30/3P</t>
  </si>
  <si>
    <t>Zero Parent
33/3R</t>
  </si>
  <si>
    <r>
      <t>TANF Timed Out</t>
    </r>
    <r>
      <rPr>
        <b/>
        <sz val="10"/>
        <rFont val="Franklin Gothic Book"/>
        <family val="2"/>
      </rPr>
      <t xml:space="preserve">
32</t>
    </r>
  </si>
  <si>
    <t>CA 800S Non Fed</t>
  </si>
  <si>
    <t>Two Parent
35</t>
  </si>
  <si>
    <t>CWS Admin</t>
  </si>
  <si>
    <t>Foster Care Admin</t>
  </si>
  <si>
    <t>Foster Care Assistance</t>
  </si>
  <si>
    <t>ADMINISTRATION</t>
  </si>
  <si>
    <t>ASSISTANCE</t>
  </si>
  <si>
    <t>Child Support (CS 35)</t>
  </si>
  <si>
    <t>MONTH</t>
  </si>
  <si>
    <t>FEDERAL CalWORKs</t>
  </si>
  <si>
    <t>STATE CalWORKs</t>
  </si>
  <si>
    <t>STATE Other CalWORKs</t>
  </si>
  <si>
    <t>FEDERAL Foster Care</t>
  </si>
  <si>
    <t>NON-FEDERAL Foster Care</t>
  </si>
  <si>
    <t>FPP</t>
  </si>
  <si>
    <t>AAP</t>
  </si>
  <si>
    <t>County share</t>
  </si>
  <si>
    <t>CA 800 Federal and CA 800S Non Federal (Fiscal)</t>
  </si>
  <si>
    <t>CS 35 (Child Support Division)</t>
  </si>
  <si>
    <t>CA 800A FED</t>
  </si>
  <si>
    <t>CA 800A Federal and Non Federal (Fiscal)</t>
  </si>
  <si>
    <t>Combined total</t>
  </si>
  <si>
    <t>** Save a new version of this template prior to completing the steps below.</t>
  </si>
  <si>
    <t>Summary</t>
  </si>
  <si>
    <t>Top</t>
  </si>
  <si>
    <t>Instructions</t>
  </si>
  <si>
    <t>bottom</t>
  </si>
  <si>
    <t xml:space="preserve">●   </t>
  </si>
  <si>
    <t xml:space="preserve">Do not format file </t>
  </si>
  <si>
    <t>NET</t>
  </si>
  <si>
    <t>COUNTY SHARE</t>
  </si>
  <si>
    <t>Leave file open</t>
  </si>
  <si>
    <t>Stage II Child Care only: CEC Schedule DFA 325.1B (Direct Cost) and 327.3 (Program Cost Summary)</t>
  </si>
  <si>
    <t>EXPENDITURES</t>
  </si>
  <si>
    <t>Total AF/ZPT
Fed/State</t>
  </si>
  <si>
    <t>Recalculated</t>
  </si>
  <si>
    <t xml:space="preserve">Recalculated </t>
  </si>
  <si>
    <t>All programs: CEC Schedule DFA 327.4 A-E (staff development) &amp; 327.5's (program expenditures) or C-430 (Quarterly summary of revenue by PCs) or ledger</t>
  </si>
  <si>
    <t>Aid Code 35</t>
  </si>
  <si>
    <t>Base Year</t>
  </si>
  <si>
    <t>CalFresh Admin</t>
  </si>
  <si>
    <t>Year 1</t>
  </si>
  <si>
    <t>Year 2</t>
  </si>
  <si>
    <t>Year 3</t>
  </si>
  <si>
    <t>Year 4</t>
  </si>
  <si>
    <t>Year 5</t>
  </si>
  <si>
    <t>Manual</t>
  </si>
  <si>
    <t>Adjustment</t>
  </si>
  <si>
    <t>Adj</t>
  </si>
  <si>
    <t>Data Entry</t>
  </si>
  <si>
    <t>% Change</t>
  </si>
  <si>
    <t>Projected</t>
  </si>
  <si>
    <t>Fed Eligible</t>
  </si>
  <si>
    <t>Non-Fed Eligible</t>
  </si>
  <si>
    <t>Admin &amp;</t>
  </si>
  <si>
    <t>Foster Care</t>
  </si>
  <si>
    <t>CalFresh</t>
  </si>
  <si>
    <t>Payments</t>
  </si>
  <si>
    <t>CC Stage II</t>
  </si>
  <si>
    <t>Admin</t>
  </si>
  <si>
    <t xml:space="preserve"> Admin</t>
  </si>
  <si>
    <t>Assistance</t>
  </si>
  <si>
    <t>IHSS Svcs</t>
  </si>
  <si>
    <t>CalFresh Administrative Expenditures</t>
  </si>
  <si>
    <t>MOE</t>
  </si>
  <si>
    <t>MOE %</t>
  </si>
  <si>
    <t>Manual %</t>
  </si>
  <si>
    <t>MOE % used for Calculation</t>
  </si>
  <si>
    <t>786</t>
  </si>
  <si>
    <t>787</t>
  </si>
  <si>
    <t>846</t>
  </si>
  <si>
    <t>759</t>
  </si>
  <si>
    <t>763</t>
  </si>
  <si>
    <t>773</t>
  </si>
  <si>
    <t>775</t>
  </si>
  <si>
    <t>Family Preservation Permanent</t>
  </si>
  <si>
    <t>Program</t>
  </si>
  <si>
    <t>IHSS Admin. Allocation</t>
  </si>
  <si>
    <t>PA Admin Allocation</t>
  </si>
  <si>
    <t>TOTAL FY 2011-12 IHSS MOE</t>
  </si>
  <si>
    <t>COUNTIES</t>
  </si>
  <si>
    <t>Very small</t>
  </si>
  <si>
    <t>FY 2011-12</t>
  </si>
  <si>
    <t xml:space="preserve">and </t>
  </si>
  <si>
    <t>MOE For IHSS Admin.</t>
  </si>
  <si>
    <t>MOE For PA Admin.</t>
  </si>
  <si>
    <t xml:space="preserve">COUNTY </t>
  </si>
  <si>
    <t>Small</t>
  </si>
  <si>
    <t>VS/S Counties</t>
  </si>
  <si>
    <t>PA ADMIN</t>
  </si>
  <si>
    <t>IHSS Admin &amp; PA Admin</t>
  </si>
  <si>
    <t>CFCO</t>
  </si>
  <si>
    <t>Counties</t>
  </si>
  <si>
    <t>ALLOCATION</t>
  </si>
  <si>
    <t>Lower of Allocation/Expends</t>
  </si>
  <si>
    <t>SERVICES</t>
  </si>
  <si>
    <t>CFL 11/12-19</t>
  </si>
  <si>
    <t>incl. 4th Qtr Audited</t>
  </si>
  <si>
    <t>incl Health Benefits &amp; Non-Health Benefits</t>
  </si>
  <si>
    <t>Embedded in Services</t>
  </si>
  <si>
    <t>ALAMEDA</t>
  </si>
  <si>
    <t>ALPINE</t>
  </si>
  <si>
    <t>*</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</si>
  <si>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</si>
  <si>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</si>
  <si>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</si>
  <si>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</si>
  <si>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</si>
  <si>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</si>
  <si>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</si>
  <si>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</si>
  <si>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</si>
  <si>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</si>
  <si>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</si>
  <si>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</si>
  <si>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</si>
  <si>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</si>
  <si>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</si>
  <si>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</si>
  <si>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</si>
  <si>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</si>
  <si>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</si>
  <si>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</si>
  <si>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</si>
  <si>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</si>
  <si>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</si>
  <si>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</si>
  <si>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</si>
  <si>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</si>
  <si>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</si>
  <si>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</si>
  <si>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</si>
  <si>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</si>
  <si>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</si>
  <si>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</si>
  <si>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</si>
  <si>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</si>
  <si>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</si>
  <si>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</si>
  <si>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</si>
  <si>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</si>
  <si>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</si>
  <si>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</si>
  <si>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</si>
  <si>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</si>
  <si>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</si>
  <si>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</si>
  <si>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</si>
  <si>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</si>
  <si>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</si>
  <si>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</si>
  <si>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</si>
  <si>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</si>
  <si>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</si>
  <si>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</si>
  <si>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</si>
  <si>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</si>
  <si>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</si>
  <si>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</si>
  <si>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Notes</t>
  </si>
  <si>
    <t>IHSS Services</t>
  </si>
  <si>
    <t>** The costs included Providers' Billings for wages above the State participation rate.  However, the 4th quarter information was not yet approved by counties as of November 19, 2012.</t>
  </si>
  <si>
    <t>** Includes adjustment - swap of funds Residual to IPO</t>
  </si>
  <si>
    <t>**The Federal and State shares of IHSS Advisory Committee costs are not included.</t>
  </si>
  <si>
    <t>Note - 1/4/2013 CFCO adjustments for San Francisco and Yolo county.</t>
  </si>
  <si>
    <t>Note - 1/15/2013 CFCO adjustments for San Francisco and PA Admin. adjustment for Nevada.</t>
  </si>
  <si>
    <t>IHSS-PCSP MOE</t>
  </si>
  <si>
    <t>CalWORKs Fed Assistance</t>
  </si>
  <si>
    <t>CalWORKs Non-Fed Assistance</t>
  </si>
  <si>
    <t>Adoptions Assistance Program</t>
  </si>
  <si>
    <t xml:space="preserve"> PCSP</t>
  </si>
  <si>
    <t>CWS BASIC</t>
  </si>
  <si>
    <t>GHMV</t>
  </si>
  <si>
    <t>PLUS PREMISES</t>
  </si>
  <si>
    <t>WELFARE</t>
  </si>
  <si>
    <t>(A)</t>
  </si>
  <si>
    <t>STANSLAUS</t>
  </si>
  <si>
    <t>CWS Basic Premises</t>
  </si>
  <si>
    <t>GHMV Welfare</t>
  </si>
  <si>
    <t>County Adjustment</t>
  </si>
  <si>
    <t>Formula</t>
  </si>
  <si>
    <t>This template was created to project caseload growth. It has a macro to complete the majority of the administration section and requires manual data entry for the assistance sections. However, the electronic SOCAT .dbf file must be available to use the automated process. Otherwise, all data can be entered manually.</t>
  </si>
  <si>
    <t xml:space="preserve">PROJECTED REALIGNMENT CASELOAD GROWTH </t>
  </si>
  <si>
    <t xml:space="preserve">Non-Fed County % </t>
  </si>
  <si>
    <t>Net Growth</t>
  </si>
  <si>
    <t>Formulas</t>
  </si>
  <si>
    <t xml:space="preserve">Comparison </t>
  </si>
  <si>
    <t>Fiscal Year</t>
  </si>
  <si>
    <t xml:space="preserve">Growth </t>
  </si>
  <si>
    <t>Payment</t>
  </si>
  <si>
    <t>Year 6</t>
  </si>
  <si>
    <t>Year 7</t>
  </si>
  <si>
    <t>Year 8</t>
  </si>
  <si>
    <t>Prior Year</t>
  </si>
  <si>
    <t>Actuals</t>
  </si>
  <si>
    <t>To Counties</t>
  </si>
  <si>
    <t xml:space="preserve">Caseload </t>
  </si>
  <si>
    <t>Growth</t>
  </si>
  <si>
    <t>For</t>
  </si>
  <si>
    <t>TANF Timed Out
32</t>
  </si>
  <si>
    <t>Of</t>
  </si>
  <si>
    <t>Net</t>
  </si>
  <si>
    <t>Only</t>
  </si>
  <si>
    <t xml:space="preserve">Positive Growth </t>
  </si>
  <si>
    <t>Current FY</t>
  </si>
  <si>
    <t>Base FY</t>
  </si>
  <si>
    <t>Prior Year 2</t>
  </si>
  <si>
    <t>1. Enter data in individual tabs in cells with blue fill.</t>
  </si>
  <si>
    <t>2. Cells in grey fill are formulas. Do not change.</t>
  </si>
  <si>
    <t>3. Select County</t>
  </si>
  <si>
    <t>4. Enter current fiscal year. Use the following format XXXX-XX.</t>
  </si>
  <si>
    <t>5. First prior fiscal year with close out actuals.</t>
  </si>
  <si>
    <t>6. Second prior fiscal year with close out actuals.</t>
  </si>
  <si>
    <t>Manually populate appropriate program tab by PCs</t>
  </si>
  <si>
    <t>Refer to DBF handout for step by step instructions on how to convert the .dbf files to excel.</t>
  </si>
  <si>
    <r>
      <t>Use most recent version of the CEC</t>
    </r>
    <r>
      <rPr>
        <sz val="10"/>
        <rFont val="Franklin Gothic Book"/>
        <family val="2"/>
      </rPr>
      <t>.</t>
    </r>
  </si>
  <si>
    <r>
      <t xml:space="preserve">Locate </t>
    </r>
    <r>
      <rPr>
        <i/>
        <sz val="10"/>
        <rFont val="Franklin Gothic Book"/>
        <family val="2"/>
      </rPr>
      <t>"</t>
    </r>
    <r>
      <rPr>
        <i/>
        <sz val="10"/>
        <color rgb="FF0000FF"/>
        <rFont val="Franklin Gothic Book"/>
        <family val="2"/>
      </rPr>
      <t>comb_ldg.dbf</t>
    </r>
    <r>
      <rPr>
        <i/>
        <sz val="10"/>
        <rFont val="Franklin Gothic Book"/>
        <family val="2"/>
      </rPr>
      <t xml:space="preserve">" </t>
    </r>
    <r>
      <rPr>
        <sz val="10"/>
        <rFont val="Franklin Gothic Book"/>
        <family val="2"/>
      </rPr>
      <t xml:space="preserve">from SOCAT files for </t>
    </r>
    <r>
      <rPr>
        <sz val="10"/>
        <color rgb="FF0000FF"/>
        <rFont val="Franklin Gothic Book"/>
        <family val="2"/>
      </rPr>
      <t>#5</t>
    </r>
    <r>
      <rPr>
        <sz val="10"/>
        <rFont val="Franklin Gothic Book"/>
        <family val="2"/>
      </rPr>
      <t xml:space="preserve"> and save as a separate excel file.</t>
    </r>
  </si>
  <si>
    <r>
      <t xml:space="preserve">8. Data from individual tabs will populate in </t>
    </r>
    <r>
      <rPr>
        <sz val="10"/>
        <color rgb="FF0000FF"/>
        <rFont val="Franklin Gothic Book"/>
        <family val="2"/>
      </rPr>
      <t>Data Entry</t>
    </r>
    <r>
      <rPr>
        <sz val="10"/>
        <rFont val="Franklin Gothic Book"/>
        <family val="2"/>
      </rPr>
      <t xml:space="preserve"> tab. Update all cells with blue fill in Data Entry tab:</t>
    </r>
  </si>
  <si>
    <r>
      <t>Paste data: Go to</t>
    </r>
    <r>
      <rPr>
        <i/>
        <sz val="10"/>
        <color rgb="FF0000FF"/>
        <rFont val="Franklin Gothic Book"/>
        <family val="2"/>
      </rPr>
      <t xml:space="preserve"> #5 </t>
    </r>
    <r>
      <rPr>
        <sz val="10"/>
        <rFont val="Franklin Gothic Book"/>
        <family val="2"/>
      </rPr>
      <t>tab in Realignment Caseload Growth Forecasting Template and select whole worksheet. Once selected, hit "Ctrl+V" or right click then select paste.</t>
    </r>
  </si>
  <si>
    <t>Instructions for completing using excel files of CEC to auto-populate admin tabs.</t>
  </si>
  <si>
    <r>
      <t xml:space="preserve">A)   Download and save latest CEC electronic file with full year claim for fiscal year indicated in </t>
    </r>
    <r>
      <rPr>
        <sz val="10"/>
        <color rgb="FF0000FF"/>
        <rFont val="Franklin Gothic Book"/>
        <family val="2"/>
      </rPr>
      <t>#5 and #6</t>
    </r>
    <r>
      <rPr>
        <sz val="10"/>
        <rFont val="Franklin Gothic Book"/>
        <family val="2"/>
      </rPr>
      <t xml:space="preserve"> above. </t>
    </r>
  </si>
  <si>
    <r>
      <t>B)   Copy downloaded file into Realignment Caseload Growth Forecasting Template (</t>
    </r>
    <r>
      <rPr>
        <i/>
        <sz val="10"/>
        <color rgb="FF0000FF"/>
        <rFont val="Franklin Gothic Book"/>
        <family val="2"/>
      </rPr>
      <t>#5 tab</t>
    </r>
    <r>
      <rPr>
        <sz val="10"/>
        <rFont val="Franklin Gothic Book"/>
        <family val="2"/>
      </rPr>
      <t>)</t>
    </r>
  </si>
  <si>
    <r>
      <t xml:space="preserve">C)   Repeat steps 1 and 2 to paste data in </t>
    </r>
    <r>
      <rPr>
        <i/>
        <sz val="10"/>
        <color rgb="FF0000FF"/>
        <rFont val="Franklin Gothic Book"/>
        <family val="2"/>
      </rPr>
      <t>#6</t>
    </r>
    <r>
      <rPr>
        <sz val="10"/>
        <rFont val="Franklin Gothic Book"/>
        <family val="2"/>
      </rPr>
      <t xml:space="preserve"> tab.</t>
    </r>
  </si>
  <si>
    <t>D)   Go to CalWORKs Admin tab to enter Stage 2 Child Care PCs (905, 905018 &amp; 905031) manually.</t>
  </si>
  <si>
    <t>A)   Manually enter amounts from appropriate CA 800 report for each program.</t>
  </si>
  <si>
    <t>A) Ensure IHSS MOE amounts are accurate (cell B10 and F10)</t>
  </si>
  <si>
    <t>B) Adjust projections for Year 1 -5 by updating % change columns or entering dollar adjustments.</t>
  </si>
  <si>
    <r>
      <t xml:space="preserve">9. </t>
    </r>
    <r>
      <rPr>
        <i/>
        <sz val="10"/>
        <color rgb="FF0000FF"/>
        <rFont val="Franklin Gothic Book"/>
        <family val="2"/>
      </rPr>
      <t>Growth Summary</t>
    </r>
    <r>
      <rPr>
        <sz val="10"/>
        <rFont val="Franklin Gothic Book"/>
        <family val="2"/>
      </rPr>
      <t xml:space="preserve"> tab will display projected caseload growth based on data entered.</t>
    </r>
  </si>
  <si>
    <t>REALIGNMENT CASELOAD GROWTH FORECASTING TEMPLATE INSTRUCTIONS</t>
  </si>
  <si>
    <t>Usually happens if audited version is used as source file.</t>
  </si>
  <si>
    <t>* Verify that amount does not include first quarter of next fiscal year. If it does, then make a manual adjustment.</t>
  </si>
  <si>
    <t>Formula. Ensure County is entered in Instructions tab. From CFL 11-12-18. See table in columns  Z - AC.</t>
  </si>
  <si>
    <t>EA FC</t>
  </si>
  <si>
    <t>Copy data: Go to combo file that you recently downloaded and select whole worksheet by clicking area between Column A and Row 1 heading then hit "Ctrl+C" or right click then select copy.</t>
  </si>
  <si>
    <t>Instructions for manual completion.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</si>
</sst>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
  </numFmts>
  <fonts count="66" x14ac:knownFonts="1">
    <font>
      <sz val="10"/>
      <name val="Arial"/>
    </font>
    <font>
      <sz val="11"/>
      <color theme="1"/>
      <name val="Calibri"/>
      <family val="2"/>
      <scheme val="minor"/>
    </font>
    <font>
      <sz val="10"/>
      <name val="Arial"/>
      <family val="2"/>
    </font>
    <font>
      <sz val="8"/>
      <name val="Arial"/>
      <family val="2"/>
    </font>
    <font>
      <sz val="10"/>
      <name val="Franklin Gothic Book"/>
      <family val="2"/>
    </font>
    <font>
      <b/>
      <sz val="10"/>
      <color indexed="10"/>
      <name val="Franklin Gothic Book"/>
      <family val="2"/>
    </font>
    <font>
      <b/>
      <sz val="10"/>
      <name val="Franklin Gothic Book"/>
      <family val="2"/>
    </font>
    <font>
      <b/>
      <sz val="9"/>
      <name val="Franklin Gothic Book"/>
      <family val="2"/>
    </font>
    <font>
      <b/>
      <sz val="9"/>
      <color indexed="12"/>
      <name val="Franklin Gothic Book"/>
      <family val="2"/>
    </font>
    <font>
      <sz val="9"/>
      <name val="Franklin Gothic Book"/>
      <family val="2"/>
    </font>
    <font>
      <sz val="9"/>
      <color indexed="55"/>
      <name val="Franklin Gothic Book"/>
      <family val="2"/>
    </font>
    <font>
      <b/>
      <sz val="10"/>
      <color indexed="9"/>
      <name val="Franklin Gothic Book"/>
      <family val="2"/>
    </font>
    <font>
      <sz val="10"/>
      <color indexed="9"/>
      <name val="Franklin Gothic Book"/>
      <family val="2"/>
    </font>
    <font>
      <b/>
      <sz val="10"/>
      <color indexed="15"/>
      <name val="Franklin Gothic Book"/>
      <family val="2"/>
    </font>
    <font>
      <sz val="8"/>
      <color indexed="22"/>
      <name val="Franklin Gothic Book"/>
      <family val="2"/>
    </font>
    <font>
      <b/>
      <sz val="10"/>
      <color indexed="32"/>
      <name val="Franklin Gothic Book"/>
      <family val="2"/>
    </font>
    <font>
      <sz val="10"/>
      <color indexed="62"/>
      <name val="Franklin Gothic Book"/>
      <family val="2"/>
    </font>
    <font>
      <b/>
      <sz val="10"/>
      <color indexed="12"/>
      <name val="Franklin Gothic Book"/>
      <family val="2"/>
    </font>
    <font>
      <sz val="8"/>
      <color indexed="10"/>
      <name val="Franklin Gothic Book"/>
      <family val="2"/>
    </font>
    <font>
      <b/>
      <sz val="10"/>
      <color indexed="43"/>
      <name val="Franklin Gothic Book"/>
      <family val="2"/>
    </font>
    <font>
      <sz val="10"/>
      <color indexed="43"/>
      <name val="Franklin Gothic Book"/>
      <family val="2"/>
    </font>
    <font>
      <b/>
      <sz val="10"/>
      <color indexed="41"/>
      <name val="Franklin Gothic Book"/>
      <family val="2"/>
    </font>
    <font>
      <sz val="8"/>
      <name val="Franklin Gothic Book"/>
      <family val="2"/>
    </font>
    <font>
      <b/>
      <sz val="8"/>
      <name val="Franklin Gothic Book"/>
      <family val="2"/>
    </font>
    <font>
      <sz val="9"/>
      <color indexed="9"/>
      <name val="Franklin Gothic Book"/>
      <family val="2"/>
    </font>
    <font>
      <b/>
      <sz val="11"/>
      <color indexed="12"/>
      <name val="Franklin Gothic Book"/>
      <family val="2"/>
    </font>
    <font>
      <b/>
      <vertAlign val="superscript"/>
      <sz val="8"/>
      <color indexed="10"/>
      <name val="Franklin Gothic Book"/>
      <family val="2"/>
    </font>
    <font>
      <b/>
      <sz val="10"/>
      <color indexed="13"/>
      <name val="Franklin Gothic Book"/>
      <family val="2"/>
    </font>
    <font>
      <b/>
      <sz val="9"/>
      <color indexed="9"/>
      <name val="Franklin Gothic Book"/>
      <family val="2"/>
    </font>
    <font>
      <b/>
      <sz val="10"/>
      <color indexed="9"/>
      <name val="Franklin Gothic Book"/>
      <family val="2"/>
    </font>
    <font>
      <b/>
      <sz val="12"/>
      <name val="Franklin Gothic Book"/>
      <family val="2"/>
    </font>
    <font>
      <sz val="9"/>
      <color indexed="81"/>
      <name val="Tahoma"/>
      <family val="2"/>
    </font>
    <font>
      <b/>
      <sz val="9"/>
      <color indexed="81"/>
      <name val="Tahoma"/>
      <family val="2"/>
    </font>
    <font>
      <b/>
      <sz val="8"/>
      <color indexed="81"/>
      <name val="Tahoma"/>
      <family val="2"/>
    </font>
    <font>
      <sz val="8"/>
      <color indexed="81"/>
      <name val="Tahoma"/>
      <family val="2"/>
    </font>
    <font>
      <b/>
      <sz val="10"/>
      <color indexed="81"/>
      <name val="Tahoma"/>
      <family val="2"/>
    </font>
    <font>
      <sz val="10"/>
      <color indexed="81"/>
      <name val="Tahoma"/>
      <family val="2"/>
    </font>
    <font>
      <sz val="8"/>
      <color indexed="9"/>
      <name val="Franklin Gothic Book"/>
      <family val="2"/>
    </font>
    <font>
      <b/>
      <u/>
      <sz val="10"/>
      <name val="Franklin Gothic Book"/>
      <family val="2"/>
    </font>
    <font>
      <sz val="14"/>
      <color indexed="8"/>
      <name val="Arial"/>
      <family val="2"/>
    </font>
    <font>
      <u/>
      <sz val="10"/>
      <color indexed="12"/>
      <name val="Arial"/>
      <family val="2"/>
    </font>
    <font>
      <u/>
      <sz val="10"/>
      <color indexed="12"/>
      <name val="Franklin Gothic Book"/>
      <family val="2"/>
    </font>
    <font>
      <sz val="10"/>
      <color indexed="12"/>
      <name val="Franklin Gothic Book"/>
      <family val="2"/>
    </font>
    <font>
      <sz val="8"/>
      <color indexed="8"/>
      <name val="MS Sans Serif"/>
      <family val="2"/>
    </font>
    <font>
      <sz val="8"/>
      <color indexed="12"/>
      <name val="MS Sans Serif"/>
      <family val="2"/>
    </font>
    <font>
      <sz val="10"/>
      <color rgb="FFFF0000"/>
      <name val="Arial"/>
      <family val="2"/>
    </font>
    <font>
      <b/>
      <sz val="10"/>
      <name val="Arial"/>
      <family val="2"/>
    </font>
    <font>
      <b/>
      <sz val="10"/>
      <name val="Times New Roman"/>
      <family val="1"/>
    </font>
    <font>
      <sz val="10"/>
      <color theme="1"/>
      <name val="Times New Roman"/>
      <family val="2"/>
    </font>
    <font>
      <b/>
      <sz val="12"/>
      <name val="Times New Roman"/>
      <family val="1"/>
    </font>
    <font>
      <b/>
      <i/>
      <sz val="10"/>
      <name val="Times New Roman"/>
      <family val="1"/>
    </font>
    <font>
      <sz val="10"/>
      <name val="Times New Roman"/>
      <family val="1"/>
    </font>
    <font>
      <b/>
      <sz val="10"/>
      <color theme="1"/>
      <name val="Times New Roman"/>
      <family val="1"/>
    </font>
    <font>
      <sz val="10"/>
      <name val="MS Sans Serif"/>
      <family val="2"/>
    </font>
    <font>
      <sz val="10"/>
      <name val="Arial Narrow"/>
      <family val="2"/>
    </font>
    <font>
      <sz val="10"/>
      <name val="Courier"/>
      <family val="3"/>
    </font>
    <font>
      <u/>
      <sz val="11"/>
      <color theme="10"/>
      <name val="Calibri"/>
      <family val="2"/>
    </font>
    <font>
      <b/>
      <i/>
      <sz val="10"/>
      <color theme="1"/>
      <name val="Times New Roman"/>
      <family val="1"/>
    </font>
    <font>
      <b/>
      <sz val="12"/>
      <name val="Arial"/>
      <family val="2"/>
    </font>
    <font>
      <b/>
      <sz val="10"/>
      <color rgb="FF0000FF"/>
      <name val="Franklin Gothic Book"/>
      <family val="2"/>
    </font>
    <font>
      <b/>
      <sz val="10"/>
      <color rgb="FF0000FF"/>
      <name val="Arial"/>
      <family val="2"/>
    </font>
    <font>
      <i/>
      <sz val="10"/>
      <name val="Franklin Gothic Book"/>
      <family val="2"/>
    </font>
    <font>
      <i/>
      <sz val="10"/>
      <color rgb="FF0000FF"/>
      <name val="Franklin Gothic Book"/>
      <family val="2"/>
    </font>
    <font>
      <sz val="10"/>
      <color rgb="FF0000FF"/>
      <name val="Franklin Gothic Book"/>
      <family val="2"/>
    </font>
    <font>
      <b/>
      <sz val="12"/>
      <color rgb="FFFF0000"/>
      <name val="Arial"/>
      <family val="2"/>
    </font>
    <font>
      <b/>
      <sz val="12"/>
      <color rgb="FFFF0000"/>
      <name val="Franklin Gothic Book"/>
      <family val="2"/>
    </font>
  </fonts>
  <fills count="14">
    <fill>
      <patternFill patternType="none"/>
    </fill>
    <fill>
      <patternFill patternType="gray125"/>
    </fill>
    <fill>
      <patternFill patternType="lightGray">
        <bgColor indexed="22"/>
      </patternFill>
    </fill>
    <fill>
      <patternFill patternType="solid">
        <fgColor indexed="8"/>
        <bgColor indexed="64"/>
      </patternFill>
    </fill>
    <fill>
      <patternFill patternType="solid">
        <fgColor indexed="31"/>
        <bgColor indexed="64"/>
      </patternFill>
    </fill>
    <fill>
      <patternFill patternType="solid">
        <fgColor indexed="56"/>
        <bgColor indexed="64"/>
      </patternFill>
    </fill>
    <fill>
      <patternFill patternType="solid">
        <fgColor indexed="22"/>
        <bgColor indexed="64"/>
      </patternFill>
    </fill>
    <fill>
      <patternFill patternType="solid">
        <fgColor indexed="18"/>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14999847407452621"/>
        <bgColor indexed="64"/>
      </patternFill>
    </fill>
    <fill>
      <patternFill patternType="gray0625">
        <bgColor theme="0" tint="-0.14999847407452621"/>
      </patternFill>
    </fill>
    <fill>
      <patternFill patternType="lightGray">
        <bgColor theme="3" tint="0.79998168889431442"/>
      </patternFill>
    </fill>
  </fills>
  <borders count="91">
    <border>
      <left/>
      <right/>
      <top/>
      <bottom/>
      <diagonal/>
    </border>
    <border>
      <left style="hair">
        <color indexed="64"/>
      </left>
      <right style="hair">
        <color indexed="64"/>
      </right>
      <top/>
      <bottom/>
      <diagonal/>
    </border>
    <border>
      <left style="hair">
        <color indexed="64"/>
      </left>
      <right/>
      <top/>
      <bottom/>
      <diagonal/>
    </border>
    <border>
      <left/>
      <right/>
      <top style="thin">
        <color indexed="64"/>
      </top>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double">
        <color indexed="64"/>
      </right>
      <top/>
      <bottom/>
      <diagonal/>
    </border>
    <border>
      <left style="double">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thin">
        <color indexed="14"/>
      </left>
      <right style="thin">
        <color indexed="14"/>
      </right>
      <top style="thin">
        <color indexed="14"/>
      </top>
      <bottom style="thin">
        <color indexed="14"/>
      </bottom>
      <diagonal/>
    </border>
    <border>
      <left style="thin">
        <color indexed="20"/>
      </left>
      <right style="thin">
        <color indexed="20"/>
      </right>
      <top style="thin">
        <color indexed="20"/>
      </top>
      <bottom style="thin">
        <color indexed="20"/>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auto="1"/>
      </right>
      <top/>
      <bottom/>
      <diagonal/>
    </border>
  </borders>
  <cellStyleXfs count="30">
    <xf numFmtId="0" fontId="0" fillId="0" borderId="0"/>
    <xf numFmtId="43" fontId="2" fillId="0" borderId="0" applyFont="0" applyFill="0" applyBorder="0" applyAlignment="0" applyProtection="0"/>
    <xf numFmtId="0" fontId="40"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8" fillId="0" borderId="0"/>
    <xf numFmtId="0" fontId="51" fillId="0" borderId="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53" fillId="0" borderId="0"/>
    <xf numFmtId="39" fontId="55" fillId="0" borderId="0"/>
    <xf numFmtId="43" fontId="1" fillId="0" borderId="0" applyFont="0" applyFill="0" applyBorder="0" applyAlignment="0" applyProtection="0"/>
    <xf numFmtId="43" fontId="1" fillId="0" borderId="0" applyFont="0" applyFill="0" applyBorder="0" applyAlignment="0" applyProtection="0"/>
    <xf numFmtId="0" fontId="56" fillId="0" borderId="0" applyNumberFormat="0" applyFill="0" applyBorder="0" applyAlignment="0" applyProtection="0">
      <alignment vertical="top"/>
      <protection locked="0"/>
    </xf>
    <xf numFmtId="0" fontId="2" fillId="0" borderId="0"/>
    <xf numFmtId="0" fontId="54" fillId="0" borderId="0"/>
    <xf numFmtId="0" fontId="54" fillId="0" borderId="0"/>
    <xf numFmtId="0" fontId="2" fillId="0" borderId="0"/>
    <xf numFmtId="0" fontId="1" fillId="0" borderId="0"/>
    <xf numFmtId="0" fontId="1" fillId="0" borderId="0"/>
    <xf numFmtId="9" fontId="1"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48" fillId="0" borderId="0"/>
    <xf numFmtId="44" fontId="48"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525">
    <xf numFmtId="0" fontId="0" fillId="0" borderId="0" xfId="0"/>
    <xf numFmtId="0" fontId="4" fillId="0" borderId="0" xfId="0" applyFont="1"/>
    <xf numFmtId="38" fontId="4" fillId="0" borderId="0" xfId="0" applyNumberFormat="1" applyFont="1"/>
    <xf numFmtId="38" fontId="4" fillId="0" borderId="0" xfId="0" applyNumberFormat="1" applyFont="1" applyAlignment="1">
      <alignment horizontal="center"/>
    </xf>
    <xf numFmtId="0" fontId="6" fillId="0" borderId="0" xfId="0" applyFont="1"/>
    <xf numFmtId="38" fontId="6" fillId="0" borderId="0" xfId="0" applyNumberFormat="1" applyFont="1"/>
    <xf numFmtId="0" fontId="4" fillId="0" borderId="0" xfId="0" applyFont="1" applyAlignment="1">
      <alignment horizontal="center"/>
    </xf>
    <xf numFmtId="41" fontId="4" fillId="0" borderId="0" xfId="0" applyNumberFormat="1" applyFont="1"/>
    <xf numFmtId="0" fontId="6" fillId="0" borderId="0" xfId="0" applyFont="1" applyAlignment="1">
      <alignment horizontal="center"/>
    </xf>
    <xf numFmtId="38" fontId="4" fillId="0" borderId="0" xfId="0" applyNumberFormat="1" applyFont="1" applyFill="1"/>
    <xf numFmtId="38" fontId="4" fillId="0" borderId="0" xfId="0" applyNumberFormat="1" applyFont="1" applyAlignment="1">
      <alignment horizontal="right"/>
    </xf>
    <xf numFmtId="0" fontId="12" fillId="0" borderId="0" xfId="0" applyFont="1"/>
    <xf numFmtId="0" fontId="14" fillId="0" borderId="0" xfId="0" applyFont="1"/>
    <xf numFmtId="0" fontId="4" fillId="2" borderId="1" xfId="0" applyFont="1" applyFill="1" applyBorder="1"/>
    <xf numFmtId="41" fontId="4" fillId="0" borderId="0" xfId="0" applyNumberFormat="1" applyFont="1" applyAlignment="1">
      <alignment horizontal="center"/>
    </xf>
    <xf numFmtId="41" fontId="16" fillId="0" borderId="2" xfId="0" applyNumberFormat="1" applyFont="1" applyFill="1" applyBorder="1" applyAlignment="1">
      <alignment horizontal="center"/>
    </xf>
    <xf numFmtId="41" fontId="16" fillId="0" borderId="0" xfId="0" applyNumberFormat="1" applyFont="1" applyFill="1" applyBorder="1" applyAlignment="1">
      <alignment horizontal="center"/>
    </xf>
    <xf numFmtId="0" fontId="17" fillId="0" borderId="0" xfId="0" applyFont="1"/>
    <xf numFmtId="0" fontId="4" fillId="0" borderId="0" xfId="0" applyFont="1" applyFill="1" applyBorder="1"/>
    <xf numFmtId="0" fontId="6" fillId="0" borderId="0" xfId="0" applyFont="1" applyFill="1" applyBorder="1"/>
    <xf numFmtId="41" fontId="6" fillId="0" borderId="0" xfId="0" applyNumberFormat="1" applyFont="1" applyFill="1" applyBorder="1"/>
    <xf numFmtId="41" fontId="15" fillId="0" borderId="0" xfId="0" applyNumberFormat="1" applyFont="1" applyFill="1" applyBorder="1"/>
    <xf numFmtId="0" fontId="4" fillId="0" borderId="0" xfId="0" applyFont="1" applyFill="1"/>
    <xf numFmtId="0" fontId="13" fillId="0" borderId="0" xfId="0" applyFont="1" applyFill="1" applyBorder="1" applyAlignment="1">
      <alignment horizontal="right"/>
    </xf>
    <xf numFmtId="0" fontId="13" fillId="0" borderId="0" xfId="0" applyFont="1" applyFill="1" applyBorder="1"/>
    <xf numFmtId="41" fontId="13" fillId="0" borderId="0" xfId="0" applyNumberFormat="1" applyFont="1" applyFill="1" applyBorder="1"/>
    <xf numFmtId="41" fontId="4" fillId="0" borderId="0" xfId="0" applyNumberFormat="1" applyFont="1" applyFill="1"/>
    <xf numFmtId="38" fontId="6" fillId="0" borderId="0" xfId="0" applyNumberFormat="1" applyFont="1" applyFill="1"/>
    <xf numFmtId="41" fontId="6" fillId="0" borderId="0" xfId="0" applyNumberFormat="1" applyFont="1" applyFill="1"/>
    <xf numFmtId="38" fontId="11" fillId="3" borderId="0" xfId="0" applyNumberFormat="1" applyFont="1" applyFill="1"/>
    <xf numFmtId="38" fontId="11" fillId="3" borderId="0" xfId="0" applyNumberFormat="1" applyFont="1" applyFill="1" applyAlignment="1">
      <alignment horizontal="center"/>
    </xf>
    <xf numFmtId="38" fontId="6" fillId="0" borderId="0" xfId="0" applyNumberFormat="1" applyFont="1" applyAlignment="1">
      <alignment vertical="top"/>
    </xf>
    <xf numFmtId="38" fontId="4" fillId="0" borderId="0" xfId="0" applyNumberFormat="1" applyFont="1" applyAlignment="1">
      <alignment vertical="top"/>
    </xf>
    <xf numFmtId="38" fontId="4" fillId="0" borderId="0" xfId="0" applyNumberFormat="1" applyFont="1" applyAlignment="1">
      <alignment horizontal="center" vertical="top"/>
    </xf>
    <xf numFmtId="41" fontId="4" fillId="0" borderId="0" xfId="0" applyNumberFormat="1" applyFont="1" applyAlignment="1">
      <alignment vertical="top"/>
    </xf>
    <xf numFmtId="0" fontId="4" fillId="0" borderId="0" xfId="0" applyFont="1" applyAlignment="1">
      <alignment vertical="top"/>
    </xf>
    <xf numFmtId="0" fontId="6" fillId="0" borderId="0" xfId="0" applyFont="1" applyAlignment="1">
      <alignment vertical="top"/>
    </xf>
    <xf numFmtId="41" fontId="6" fillId="0" borderId="0" xfId="0" applyNumberFormat="1" applyFont="1" applyAlignment="1">
      <alignment vertical="top"/>
    </xf>
    <xf numFmtId="41" fontId="7" fillId="0" borderId="0" xfId="0" applyNumberFormat="1" applyFont="1" applyAlignment="1">
      <alignment vertical="top"/>
    </xf>
    <xf numFmtId="40" fontId="4" fillId="0" borderId="0" xfId="0" applyNumberFormat="1" applyFont="1"/>
    <xf numFmtId="0" fontId="6" fillId="0" borderId="3" xfId="0" applyFont="1" applyBorder="1" applyAlignment="1">
      <alignment horizontal="center" vertical="top"/>
    </xf>
    <xf numFmtId="0" fontId="23" fillId="0" borderId="4" xfId="0" applyFont="1" applyBorder="1" applyAlignment="1">
      <alignment horizontal="center" vertical="top"/>
    </xf>
    <xf numFmtId="16" fontId="4" fillId="0" borderId="0" xfId="0" applyNumberFormat="1" applyFont="1" applyBorder="1"/>
    <xf numFmtId="17" fontId="4" fillId="0" borderId="0" xfId="0" applyNumberFormat="1" applyFont="1" applyBorder="1"/>
    <xf numFmtId="17" fontId="4" fillId="0" borderId="0" xfId="0" applyNumberFormat="1" applyFont="1" applyFill="1" applyBorder="1"/>
    <xf numFmtId="17" fontId="4" fillId="0" borderId="4" xfId="0" applyNumberFormat="1" applyFont="1" applyBorder="1"/>
    <xf numFmtId="17" fontId="6" fillId="0" borderId="0" xfId="0" applyNumberFormat="1" applyFont="1" applyFill="1" applyBorder="1"/>
    <xf numFmtId="0" fontId="6" fillId="0" borderId="22" xfId="0" applyFont="1" applyBorder="1"/>
    <xf numFmtId="0" fontId="17" fillId="0" borderId="24" xfId="0" applyFont="1" applyBorder="1"/>
    <xf numFmtId="0" fontId="6" fillId="0" borderId="24" xfId="0" applyFont="1" applyBorder="1" applyAlignment="1">
      <alignment horizontal="center"/>
    </xf>
    <xf numFmtId="0" fontId="22" fillId="0" borderId="25" xfId="0" applyFont="1" applyBorder="1" applyAlignment="1">
      <alignment horizontal="center"/>
    </xf>
    <xf numFmtId="0" fontId="22" fillId="0" borderId="0" xfId="0" applyFont="1" applyAlignment="1">
      <alignment horizontal="center"/>
    </xf>
    <xf numFmtId="16" fontId="4" fillId="0" borderId="24" xfId="0" applyNumberFormat="1" applyFont="1" applyBorder="1"/>
    <xf numFmtId="17" fontId="4" fillId="0" borderId="24" xfId="0" applyNumberFormat="1" applyFont="1" applyBorder="1"/>
    <xf numFmtId="17" fontId="4" fillId="0" borderId="24" xfId="0" applyNumberFormat="1" applyFont="1" applyFill="1" applyBorder="1"/>
    <xf numFmtId="17" fontId="6" fillId="0" borderId="29" xfId="0" applyNumberFormat="1" applyFont="1" applyFill="1" applyBorder="1"/>
    <xf numFmtId="38" fontId="10" fillId="4" borderId="0" xfId="0" applyNumberFormat="1" applyFont="1" applyFill="1"/>
    <xf numFmtId="38" fontId="4" fillId="4" borderId="0" xfId="0" applyNumberFormat="1" applyFont="1" applyFill="1" applyAlignment="1">
      <alignment horizontal="right"/>
    </xf>
    <xf numFmtId="38" fontId="4" fillId="4" borderId="0" xfId="0" applyNumberFormat="1" applyFont="1" applyFill="1"/>
    <xf numFmtId="0" fontId="4" fillId="0" borderId="0" xfId="0" applyFont="1" applyFill="1" applyBorder="1" applyAlignment="1">
      <alignment horizontal="left" vertical="top" wrapText="1"/>
    </xf>
    <xf numFmtId="38" fontId="4" fillId="0" borderId="0" xfId="0" applyNumberFormat="1" applyFont="1" applyFill="1" applyBorder="1"/>
    <xf numFmtId="0" fontId="18" fillId="0" borderId="0" xfId="0" applyFont="1" applyAlignment="1">
      <alignment horizontal="center"/>
    </xf>
    <xf numFmtId="0" fontId="4" fillId="0" borderId="0" xfId="0" applyFont="1" applyBorder="1"/>
    <xf numFmtId="38" fontId="4" fillId="0" borderId="0" xfId="0" applyNumberFormat="1" applyFont="1" applyBorder="1"/>
    <xf numFmtId="0" fontId="25" fillId="0" borderId="0" xfId="0" applyFont="1" applyFill="1" applyBorder="1" applyAlignment="1">
      <alignment horizontal="center"/>
    </xf>
    <xf numFmtId="40" fontId="4" fillId="0" borderId="0" xfId="0" applyNumberFormat="1" applyFont="1" applyFill="1"/>
    <xf numFmtId="0" fontId="4" fillId="0" borderId="0" xfId="0" applyFont="1" applyAlignment="1">
      <alignment horizontal="center" vertical="top"/>
    </xf>
    <xf numFmtId="40" fontId="4" fillId="0" borderId="0" xfId="0" applyNumberFormat="1" applyFont="1" applyAlignment="1">
      <alignment horizontal="center" vertical="top"/>
    </xf>
    <xf numFmtId="0" fontId="22" fillId="0" borderId="0" xfId="0" applyFont="1" applyAlignment="1">
      <alignment horizontal="center" vertical="top"/>
    </xf>
    <xf numFmtId="40" fontId="22" fillId="0" borderId="0" xfId="0" applyNumberFormat="1" applyFont="1" applyAlignment="1">
      <alignment horizontal="center" vertical="top"/>
    </xf>
    <xf numFmtId="0" fontId="4" fillId="0" borderId="0" xfId="0" applyFont="1" applyAlignment="1"/>
    <xf numFmtId="40" fontId="6" fillId="0" borderId="0" xfId="0" applyNumberFormat="1" applyFont="1"/>
    <xf numFmtId="41" fontId="9" fillId="0" borderId="0" xfId="0" applyNumberFormat="1" applyFont="1"/>
    <xf numFmtId="0" fontId="7" fillId="0" borderId="0" xfId="0" applyFont="1"/>
    <xf numFmtId="40" fontId="6" fillId="0" borderId="0" xfId="0" applyNumberFormat="1" applyFont="1" applyAlignment="1">
      <alignment horizontal="center"/>
    </xf>
    <xf numFmtId="165" fontId="4" fillId="0" borderId="0" xfId="1" applyNumberFormat="1" applyFont="1"/>
    <xf numFmtId="0" fontId="26" fillId="0" borderId="0" xfId="0" applyFont="1"/>
    <xf numFmtId="38" fontId="4" fillId="0" borderId="0" xfId="0" applyNumberFormat="1" applyFont="1" applyFill="1" applyAlignment="1">
      <alignment horizontal="right"/>
    </xf>
    <xf numFmtId="38" fontId="21" fillId="0" borderId="0" xfId="0" applyNumberFormat="1" applyFont="1" applyFill="1"/>
    <xf numFmtId="38" fontId="12" fillId="0" borderId="0" xfId="0" applyNumberFormat="1" applyFont="1"/>
    <xf numFmtId="38" fontId="27" fillId="0" borderId="0" xfId="0" applyNumberFormat="1" applyFont="1" applyFill="1"/>
    <xf numFmtId="38" fontId="4" fillId="0" borderId="0" xfId="0" applyNumberFormat="1" applyFont="1" applyFill="1" applyAlignment="1">
      <alignment horizontal="center" vertical="top"/>
    </xf>
    <xf numFmtId="38" fontId="12" fillId="5" borderId="0" xfId="0" applyNumberFormat="1" applyFont="1" applyFill="1" applyAlignment="1">
      <alignment horizontal="center" vertical="top" wrapText="1"/>
    </xf>
    <xf numFmtId="38" fontId="17" fillId="0" borderId="0" xfId="0" applyNumberFormat="1" applyFont="1" applyFill="1"/>
    <xf numFmtId="38" fontId="17" fillId="0" borderId="0" xfId="0" applyNumberFormat="1" applyFont="1"/>
    <xf numFmtId="6" fontId="13" fillId="0" borderId="0" xfId="0" applyNumberFormat="1" applyFont="1" applyFill="1" applyBorder="1"/>
    <xf numFmtId="38" fontId="11" fillId="5" borderId="0" xfId="0" applyNumberFormat="1" applyFont="1" applyFill="1" applyAlignment="1">
      <alignment horizontal="center" vertical="top" wrapText="1"/>
    </xf>
    <xf numFmtId="165" fontId="17" fillId="0" borderId="0" xfId="1" applyNumberFormat="1" applyFont="1" applyFill="1" applyBorder="1"/>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22" fillId="0" borderId="0" xfId="0" applyFont="1" applyFill="1" applyBorder="1" applyAlignment="1">
      <alignment horizontal="center" vertical="top" wrapText="1"/>
    </xf>
    <xf numFmtId="165" fontId="6" fillId="0" borderId="0" xfId="0" applyNumberFormat="1" applyFont="1" applyFill="1" applyBorder="1"/>
    <xf numFmtId="38" fontId="18" fillId="0" borderId="0" xfId="0" applyNumberFormat="1" applyFont="1" applyAlignment="1">
      <alignment horizontal="center"/>
    </xf>
    <xf numFmtId="0" fontId="7" fillId="0" borderId="0" xfId="0" applyFont="1" applyAlignment="1">
      <alignment horizontal="center" vertical="top"/>
    </xf>
    <xf numFmtId="38" fontId="11" fillId="5" borderId="0" xfId="0" applyNumberFormat="1" applyFont="1" applyFill="1" applyAlignment="1">
      <alignment horizontal="center"/>
    </xf>
    <xf numFmtId="0" fontId="7" fillId="0" borderId="0" xfId="0" applyFont="1" applyAlignment="1">
      <alignment vertical="top"/>
    </xf>
    <xf numFmtId="0" fontId="12" fillId="5" borderId="24" xfId="0" applyFont="1" applyFill="1" applyBorder="1" applyAlignment="1">
      <alignment horizontal="center" vertical="top"/>
    </xf>
    <xf numFmtId="0" fontId="12" fillId="5" borderId="0" xfId="0" applyFont="1" applyFill="1" applyBorder="1" applyAlignment="1">
      <alignment horizontal="center" vertical="top"/>
    </xf>
    <xf numFmtId="0" fontId="12" fillId="5" borderId="12" xfId="0" applyFont="1" applyFill="1" applyBorder="1" applyAlignment="1">
      <alignment horizontal="center" vertical="top"/>
    </xf>
    <xf numFmtId="0" fontId="24" fillId="5" borderId="24" xfId="0" applyFont="1" applyFill="1" applyBorder="1" applyAlignment="1">
      <alignment horizontal="center" vertical="top"/>
    </xf>
    <xf numFmtId="0" fontId="24" fillId="5" borderId="0" xfId="0" applyFont="1" applyFill="1" applyBorder="1" applyAlignment="1">
      <alignment horizontal="center" vertical="top"/>
    </xf>
    <xf numFmtId="0" fontId="24" fillId="5" borderId="12" xfId="0" applyFont="1" applyFill="1" applyBorder="1" applyAlignment="1">
      <alignment horizontal="center" vertical="top"/>
    </xf>
    <xf numFmtId="0" fontId="28" fillId="5" borderId="47" xfId="0" applyFont="1" applyFill="1" applyBorder="1" applyAlignment="1">
      <alignment vertical="top"/>
    </xf>
    <xf numFmtId="41" fontId="28" fillId="5" borderId="29" xfId="0" applyNumberFormat="1" applyFont="1" applyFill="1" applyBorder="1" applyAlignment="1">
      <alignment vertical="top"/>
    </xf>
    <xf numFmtId="41" fontId="28" fillId="5" borderId="31" xfId="0" applyNumberFormat="1" applyFont="1" applyFill="1" applyBorder="1" applyAlignment="1">
      <alignment vertical="top"/>
    </xf>
    <xf numFmtId="41" fontId="28" fillId="5" borderId="32" xfId="0" applyNumberFormat="1" applyFont="1" applyFill="1" applyBorder="1" applyAlignment="1">
      <alignment vertical="top"/>
    </xf>
    <xf numFmtId="41" fontId="28" fillId="5" borderId="47" xfId="0" applyNumberFormat="1" applyFont="1" applyFill="1" applyBorder="1" applyAlignment="1">
      <alignment vertical="top"/>
    </xf>
    <xf numFmtId="0" fontId="22" fillId="0" borderId="0" xfId="0" applyFont="1" applyFill="1" applyBorder="1" applyAlignment="1">
      <alignment horizontal="center" vertical="top"/>
    </xf>
    <xf numFmtId="41" fontId="17" fillId="0" borderId="0" xfId="0" applyNumberFormat="1" applyFont="1" applyFill="1" applyBorder="1"/>
    <xf numFmtId="0" fontId="6" fillId="0" borderId="0" xfId="0" applyFont="1" applyFill="1" applyBorder="1" applyAlignment="1"/>
    <xf numFmtId="38" fontId="6" fillId="0" borderId="0" xfId="0" applyNumberFormat="1" applyFont="1" applyFill="1" applyAlignment="1">
      <alignment horizontal="center"/>
    </xf>
    <xf numFmtId="9" fontId="4" fillId="0" borderId="0" xfId="3" applyFont="1"/>
    <xf numFmtId="38" fontId="12" fillId="3" borderId="0" xfId="0" applyNumberFormat="1" applyFont="1" applyFill="1"/>
    <xf numFmtId="166" fontId="4" fillId="4" borderId="0" xfId="0" quotePrefix="1" applyNumberFormat="1" applyFont="1" applyFill="1" applyAlignment="1">
      <alignment horizontal="right"/>
    </xf>
    <xf numFmtId="166" fontId="4" fillId="4" borderId="0" xfId="0" applyNumberFormat="1" applyFont="1" applyFill="1" applyAlignment="1">
      <alignment horizontal="right"/>
    </xf>
    <xf numFmtId="166" fontId="10" fillId="4" borderId="0" xfId="0" applyNumberFormat="1" applyFont="1" applyFill="1"/>
    <xf numFmtId="166" fontId="11" fillId="7" borderId="0" xfId="0" applyNumberFormat="1" applyFont="1" applyFill="1" applyAlignment="1">
      <alignment horizontal="right"/>
    </xf>
    <xf numFmtId="166" fontId="28" fillId="7" borderId="0" xfId="0" applyNumberFormat="1" applyFont="1" applyFill="1"/>
    <xf numFmtId="38" fontId="29" fillId="7" borderId="0" xfId="0" applyNumberFormat="1" applyFont="1" applyFill="1" applyAlignment="1">
      <alignment horizontal="right"/>
    </xf>
    <xf numFmtId="38" fontId="29" fillId="7" borderId="0" xfId="0" applyNumberFormat="1" applyFont="1" applyFill="1"/>
    <xf numFmtId="0" fontId="11" fillId="3" borderId="39" xfId="0" applyFont="1" applyFill="1" applyBorder="1"/>
    <xf numFmtId="0" fontId="11" fillId="3" borderId="40" xfId="0" applyFont="1" applyFill="1" applyBorder="1"/>
    <xf numFmtId="0" fontId="12" fillId="3" borderId="40" xfId="0" applyFont="1" applyFill="1" applyBorder="1"/>
    <xf numFmtId="0" fontId="12" fillId="3" borderId="51" xfId="0" applyFont="1" applyFill="1" applyBorder="1"/>
    <xf numFmtId="0" fontId="37" fillId="3" borderId="45" xfId="0" applyFont="1" applyFill="1" applyBorder="1"/>
    <xf numFmtId="0" fontId="37" fillId="3" borderId="1" xfId="0" applyFont="1" applyFill="1" applyBorder="1"/>
    <xf numFmtId="0" fontId="37" fillId="3" borderId="1" xfId="0" applyFont="1" applyFill="1" applyBorder="1" applyAlignment="1">
      <alignment horizontal="center"/>
    </xf>
    <xf numFmtId="0" fontId="37" fillId="3" borderId="52" xfId="0" applyFont="1" applyFill="1" applyBorder="1"/>
    <xf numFmtId="0" fontId="11" fillId="3" borderId="42" xfId="0" applyFont="1" applyFill="1" applyBorder="1"/>
    <xf numFmtId="0" fontId="12" fillId="3" borderId="43" xfId="0" applyFont="1" applyFill="1" applyBorder="1"/>
    <xf numFmtId="0" fontId="29" fillId="3" borderId="43" xfId="0" applyFont="1" applyFill="1" applyBorder="1" applyAlignment="1">
      <alignment horizontal="center"/>
    </xf>
    <xf numFmtId="0" fontId="29" fillId="3" borderId="53" xfId="0" applyFont="1" applyFill="1" applyBorder="1" applyAlignment="1">
      <alignment horizontal="center"/>
    </xf>
    <xf numFmtId="0" fontId="29" fillId="3" borderId="54" xfId="0" applyFont="1" applyFill="1" applyBorder="1"/>
    <xf numFmtId="0" fontId="12" fillId="3" borderId="19" xfId="0" applyFont="1" applyFill="1" applyBorder="1"/>
    <xf numFmtId="41" fontId="29" fillId="3" borderId="19" xfId="0" applyNumberFormat="1" applyFont="1" applyFill="1" applyBorder="1"/>
    <xf numFmtId="41" fontId="29" fillId="3" borderId="55" xfId="0" applyNumberFormat="1" applyFont="1" applyFill="1" applyBorder="1"/>
    <xf numFmtId="0" fontId="6" fillId="4" borderId="45" xfId="0" quotePrefix="1" applyFont="1" applyFill="1" applyBorder="1" applyAlignment="1">
      <alignment horizontal="center"/>
    </xf>
    <xf numFmtId="0" fontId="10" fillId="4" borderId="1" xfId="0" applyFont="1" applyFill="1" applyBorder="1"/>
    <xf numFmtId="41" fontId="4" fillId="4" borderId="1" xfId="0" applyNumberFormat="1" applyFont="1" applyFill="1" applyBorder="1" applyAlignment="1">
      <alignment horizontal="right"/>
    </xf>
    <xf numFmtId="41" fontId="4" fillId="4" borderId="52" xfId="0" applyNumberFormat="1" applyFont="1" applyFill="1" applyBorder="1"/>
    <xf numFmtId="0" fontId="6" fillId="4" borderId="42" xfId="0" quotePrefix="1" applyFont="1" applyFill="1" applyBorder="1" applyAlignment="1">
      <alignment horizontal="center"/>
    </xf>
    <xf numFmtId="0" fontId="10" fillId="4" borderId="43" xfId="0" applyFont="1" applyFill="1" applyBorder="1"/>
    <xf numFmtId="41" fontId="4" fillId="4" borderId="43" xfId="0" applyNumberFormat="1" applyFont="1" applyFill="1" applyBorder="1" applyAlignment="1">
      <alignment horizontal="right"/>
    </xf>
    <xf numFmtId="41" fontId="4" fillId="4" borderId="53" xfId="0" applyNumberFormat="1" applyFont="1" applyFill="1" applyBorder="1"/>
    <xf numFmtId="0" fontId="11" fillId="7" borderId="56" xfId="0" applyFont="1" applyFill="1" applyBorder="1" applyAlignment="1">
      <alignment horizontal="left"/>
    </xf>
    <xf numFmtId="0" fontId="28" fillId="7" borderId="57" xfId="0" applyFont="1" applyFill="1" applyBorder="1"/>
    <xf numFmtId="41" fontId="29" fillId="7" borderId="57" xfId="0" applyNumberFormat="1" applyFont="1" applyFill="1" applyBorder="1" applyAlignment="1">
      <alignment horizontal="right"/>
    </xf>
    <xf numFmtId="0" fontId="28" fillId="3" borderId="58" xfId="0" applyFont="1" applyFill="1" applyBorder="1"/>
    <xf numFmtId="0" fontId="29" fillId="3" borderId="8" xfId="0" applyFont="1" applyFill="1" applyBorder="1" applyAlignment="1">
      <alignment horizontal="center"/>
    </xf>
    <xf numFmtId="0" fontId="29" fillId="3" borderId="59" xfId="0" applyFont="1" applyFill="1" applyBorder="1" applyAlignment="1">
      <alignment horizontal="center"/>
    </xf>
    <xf numFmtId="0" fontId="29" fillId="3" borderId="60" xfId="0" applyFont="1" applyFill="1" applyBorder="1" applyAlignment="1">
      <alignment horizontal="left"/>
    </xf>
    <xf numFmtId="0" fontId="29" fillId="3" borderId="19" xfId="0" applyFont="1" applyFill="1" applyBorder="1"/>
    <xf numFmtId="41" fontId="29" fillId="3" borderId="35" xfId="0" applyNumberFormat="1" applyFont="1" applyFill="1" applyBorder="1"/>
    <xf numFmtId="41" fontId="29" fillId="3" borderId="61" xfId="0" applyNumberFormat="1" applyFont="1" applyFill="1" applyBorder="1"/>
    <xf numFmtId="38" fontId="29" fillId="3" borderId="58" xfId="0" applyNumberFormat="1" applyFont="1" applyFill="1" applyBorder="1"/>
    <xf numFmtId="38" fontId="12" fillId="3" borderId="40" xfId="0" applyNumberFormat="1" applyFont="1" applyFill="1" applyBorder="1"/>
    <xf numFmtId="38" fontId="29" fillId="3" borderId="8" xfId="0" applyNumberFormat="1" applyFont="1" applyFill="1" applyBorder="1" applyAlignment="1">
      <alignment horizontal="center"/>
    </xf>
    <xf numFmtId="38" fontId="29" fillId="3" borderId="59" xfId="0" applyNumberFormat="1" applyFont="1" applyFill="1" applyBorder="1" applyAlignment="1">
      <alignment horizontal="center"/>
    </xf>
    <xf numFmtId="38" fontId="29" fillId="3" borderId="60" xfId="0" applyNumberFormat="1" applyFont="1" applyFill="1" applyBorder="1" applyAlignment="1">
      <alignment horizontal="left"/>
    </xf>
    <xf numFmtId="38" fontId="29" fillId="3" borderId="19" xfId="0" applyNumberFormat="1" applyFont="1" applyFill="1" applyBorder="1"/>
    <xf numFmtId="0" fontId="4" fillId="4" borderId="45" xfId="0" applyFont="1" applyFill="1" applyBorder="1"/>
    <xf numFmtId="41" fontId="17" fillId="4" borderId="1" xfId="0" applyNumberFormat="1" applyFont="1" applyFill="1" applyBorder="1"/>
    <xf numFmtId="41" fontId="17" fillId="4" borderId="1" xfId="0" applyNumberFormat="1" applyFont="1" applyFill="1" applyBorder="1" applyAlignment="1">
      <alignment horizontal="right"/>
    </xf>
    <xf numFmtId="41" fontId="4" fillId="4" borderId="52" xfId="0" applyNumberFormat="1" applyFont="1" applyFill="1" applyBorder="1" applyAlignment="1">
      <alignment horizontal="right"/>
    </xf>
    <xf numFmtId="38" fontId="4" fillId="4" borderId="45" xfId="0" applyNumberFormat="1" applyFont="1" applyFill="1" applyBorder="1" applyAlignment="1">
      <alignment horizontal="right"/>
    </xf>
    <xf numFmtId="0" fontId="11" fillId="5" borderId="0" xfId="0" applyFont="1" applyFill="1" applyAlignment="1">
      <alignment horizontal="center" vertical="top"/>
    </xf>
    <xf numFmtId="0" fontId="12" fillId="5" borderId="0" xfId="0" applyFont="1" applyFill="1" applyAlignment="1">
      <alignment horizontal="center" vertical="top"/>
    </xf>
    <xf numFmtId="38" fontId="29" fillId="3" borderId="0" xfId="0" applyNumberFormat="1" applyFont="1" applyFill="1" applyAlignment="1">
      <alignment horizontal="center"/>
    </xf>
    <xf numFmtId="38" fontId="29" fillId="3" borderId="0" xfId="0" applyNumberFormat="1" applyFont="1" applyFill="1"/>
    <xf numFmtId="41" fontId="29" fillId="3" borderId="0" xfId="0" applyNumberFormat="1" applyFont="1" applyFill="1"/>
    <xf numFmtId="38" fontId="12" fillId="5" borderId="0" xfId="0" applyNumberFormat="1" applyFont="1" applyFill="1" applyAlignment="1">
      <alignment horizontal="center"/>
    </xf>
    <xf numFmtId="38" fontId="19" fillId="3" borderId="0" xfId="0" applyNumberFormat="1" applyFont="1" applyFill="1" applyAlignment="1">
      <alignment horizontal="left" vertical="top"/>
    </xf>
    <xf numFmtId="38" fontId="19" fillId="3" borderId="0" xfId="0" applyNumberFormat="1" applyFont="1" applyFill="1" applyAlignment="1">
      <alignment horizontal="center" vertical="top"/>
    </xf>
    <xf numFmtId="38" fontId="19" fillId="3" borderId="0" xfId="0" applyNumberFormat="1" applyFont="1" applyFill="1" applyAlignment="1">
      <alignment vertical="top"/>
    </xf>
    <xf numFmtId="41" fontId="19" fillId="3" borderId="0" xfId="0" applyNumberFormat="1" applyFont="1" applyFill="1" applyAlignment="1">
      <alignment horizontal="right" vertical="top"/>
    </xf>
    <xf numFmtId="38" fontId="11" fillId="3" borderId="0" xfId="0" applyNumberFormat="1" applyFont="1" applyFill="1" applyAlignment="1">
      <alignment vertical="top"/>
    </xf>
    <xf numFmtId="38" fontId="4" fillId="3" borderId="0" xfId="0" applyNumberFormat="1" applyFont="1" applyFill="1" applyAlignment="1">
      <alignment vertical="top"/>
    </xf>
    <xf numFmtId="38" fontId="11" fillId="3" borderId="0" xfId="0" applyNumberFormat="1" applyFont="1" applyFill="1" applyAlignment="1">
      <alignment horizontal="center" vertical="top"/>
    </xf>
    <xf numFmtId="41" fontId="11" fillId="3" borderId="0" xfId="0" applyNumberFormat="1" applyFont="1" applyFill="1" applyAlignment="1">
      <alignment vertical="top"/>
    </xf>
    <xf numFmtId="38" fontId="19" fillId="5" borderId="0" xfId="0" applyNumberFormat="1" applyFont="1" applyFill="1" applyAlignment="1">
      <alignment vertical="top"/>
    </xf>
    <xf numFmtId="38" fontId="20" fillId="5" borderId="0" xfId="0" applyNumberFormat="1" applyFont="1" applyFill="1" applyAlignment="1">
      <alignment horizontal="center" vertical="top"/>
    </xf>
    <xf numFmtId="38" fontId="20" fillId="5" borderId="0" xfId="0" applyNumberFormat="1" applyFont="1" applyFill="1" applyAlignment="1">
      <alignment vertical="top"/>
    </xf>
    <xf numFmtId="38" fontId="12" fillId="5" borderId="0" xfId="0" applyNumberFormat="1" applyFont="1" applyFill="1"/>
    <xf numFmtId="0" fontId="5" fillId="0" borderId="0" xfId="0" applyFont="1" applyFill="1"/>
    <xf numFmtId="38" fontId="11" fillId="3" borderId="0" xfId="0" applyNumberFormat="1" applyFont="1" applyFill="1" applyAlignment="1">
      <alignment horizontal="right"/>
    </xf>
    <xf numFmtId="38" fontId="4" fillId="4" borderId="0" xfId="0" applyNumberFormat="1" applyFont="1" applyFill="1" applyAlignment="1"/>
    <xf numFmtId="38" fontId="11" fillId="3" borderId="0" xfId="0" applyNumberFormat="1" applyFont="1" applyFill="1" applyAlignment="1"/>
    <xf numFmtId="38" fontId="4" fillId="6" borderId="0" xfId="0" applyNumberFormat="1" applyFont="1" applyFill="1"/>
    <xf numFmtId="38" fontId="6" fillId="6" borderId="29" xfId="0" applyNumberFormat="1" applyFont="1" applyFill="1" applyBorder="1" applyAlignment="1">
      <alignment horizontal="right"/>
    </xf>
    <xf numFmtId="38" fontId="6" fillId="6" borderId="31" xfId="0" applyNumberFormat="1" applyFont="1" applyFill="1" applyBorder="1" applyAlignment="1">
      <alignment horizontal="right"/>
    </xf>
    <xf numFmtId="38" fontId="6" fillId="6" borderId="32" xfId="0" applyNumberFormat="1" applyFont="1" applyFill="1" applyBorder="1" applyAlignment="1">
      <alignment horizontal="right"/>
    </xf>
    <xf numFmtId="38" fontId="6" fillId="6" borderId="29" xfId="0" applyNumberFormat="1" applyFont="1" applyFill="1" applyBorder="1" applyAlignment="1"/>
    <xf numFmtId="38" fontId="6" fillId="6" borderId="31" xfId="0" applyNumberFormat="1" applyFont="1" applyFill="1" applyBorder="1" applyAlignment="1"/>
    <xf numFmtId="38" fontId="6" fillId="6" borderId="32" xfId="0" applyNumberFormat="1" applyFont="1" applyFill="1" applyBorder="1" applyAlignment="1"/>
    <xf numFmtId="0" fontId="30" fillId="0" borderId="0" xfId="0" applyFont="1" applyAlignment="1">
      <alignment vertical="top"/>
    </xf>
    <xf numFmtId="0" fontId="38" fillId="0" borderId="0" xfId="0" applyFont="1" applyAlignment="1">
      <alignment vertical="top"/>
    </xf>
    <xf numFmtId="38" fontId="5" fillId="0" borderId="0" xfId="0" applyNumberFormat="1" applyFont="1"/>
    <xf numFmtId="0" fontId="5" fillId="0" borderId="0" xfId="0" applyFont="1" applyAlignment="1">
      <alignment vertical="top"/>
    </xf>
    <xf numFmtId="0" fontId="4" fillId="0" borderId="0" xfId="0" applyFont="1" applyFill="1" applyAlignment="1">
      <alignment horizontal="justify" vertical="top" wrapText="1"/>
    </xf>
    <xf numFmtId="0" fontId="4" fillId="0" borderId="0" xfId="0" applyFont="1" applyFill="1" applyAlignment="1">
      <alignment vertical="top"/>
    </xf>
    <xf numFmtId="38" fontId="40" fillId="0" borderId="0" xfId="2" applyNumberFormat="1" applyFill="1" applyAlignment="1" applyProtection="1">
      <alignment horizontal="left" vertical="top"/>
    </xf>
    <xf numFmtId="38" fontId="40" fillId="0" borderId="0" xfId="2" applyNumberFormat="1" applyAlignment="1" applyProtection="1">
      <alignment horizontal="left" vertical="top"/>
    </xf>
    <xf numFmtId="38" fontId="40" fillId="0" borderId="0" xfId="2" applyNumberFormat="1" applyAlignment="1" applyProtection="1"/>
    <xf numFmtId="38" fontId="40" fillId="0" borderId="0" xfId="2" applyNumberFormat="1" applyAlignment="1" applyProtection="1">
      <alignment vertical="top"/>
    </xf>
    <xf numFmtId="0" fontId="40" fillId="0" borderId="0" xfId="2" applyAlignment="1" applyProtection="1"/>
    <xf numFmtId="0" fontId="39" fillId="0" borderId="0" xfId="0" applyFont="1"/>
    <xf numFmtId="0" fontId="41" fillId="0" borderId="0" xfId="2" applyFont="1" applyAlignment="1" applyProtection="1">
      <alignment horizontal="left" vertical="top"/>
    </xf>
    <xf numFmtId="0" fontId="6" fillId="0" borderId="0" xfId="0" applyFont="1" applyAlignment="1">
      <alignment horizontal="center" vertical="top"/>
    </xf>
    <xf numFmtId="38" fontId="42" fillId="0" borderId="0" xfId="0" applyNumberFormat="1" applyFont="1" applyFill="1"/>
    <xf numFmtId="10" fontId="4" fillId="0" borderId="0" xfId="0" applyNumberFormat="1" applyFont="1"/>
    <xf numFmtId="0" fontId="6" fillId="0" borderId="0" xfId="0" applyFont="1" applyFill="1" applyAlignment="1">
      <alignment horizontal="center"/>
    </xf>
    <xf numFmtId="41" fontId="6" fillId="0" borderId="0" xfId="0" applyNumberFormat="1" applyFont="1" applyFill="1" applyAlignment="1">
      <alignment horizontal="center"/>
    </xf>
    <xf numFmtId="166" fontId="10" fillId="4" borderId="0" xfId="0" applyNumberFormat="1" applyFont="1" applyFill="1" applyBorder="1"/>
    <xf numFmtId="38" fontId="7" fillId="0" borderId="0" xfId="0" applyNumberFormat="1" applyFont="1"/>
    <xf numFmtId="0" fontId="4" fillId="0" borderId="0" xfId="0" applyNumberFormat="1" applyFont="1"/>
    <xf numFmtId="0" fontId="0" fillId="0" borderId="0" xfId="0" applyFill="1"/>
    <xf numFmtId="0" fontId="43" fillId="0" borderId="49" xfId="0" applyFont="1" applyFill="1" applyBorder="1" applyAlignment="1">
      <alignment horizontal="center"/>
    </xf>
    <xf numFmtId="0" fontId="44" fillId="0" borderId="50" xfId="0" applyFont="1" applyFill="1" applyBorder="1" applyAlignment="1">
      <alignment horizontal="left"/>
    </xf>
    <xf numFmtId="0" fontId="44" fillId="0" borderId="50" xfId="0" applyFont="1" applyFill="1" applyBorder="1" applyAlignment="1">
      <alignment horizontal="right"/>
    </xf>
    <xf numFmtId="0" fontId="41" fillId="0" borderId="0" xfId="2" applyFont="1" applyAlignment="1" applyProtection="1">
      <alignment horizontal="left" vertical="top"/>
    </xf>
    <xf numFmtId="0" fontId="6" fillId="0" borderId="0" xfId="0" applyFont="1" applyBorder="1" applyAlignment="1">
      <alignment horizontal="right"/>
    </xf>
    <xf numFmtId="0" fontId="2" fillId="0" borderId="0" xfId="0" applyFont="1"/>
    <xf numFmtId="0" fontId="2" fillId="0" borderId="0" xfId="0" applyFont="1" applyAlignment="1">
      <alignment horizontal="center"/>
    </xf>
    <xf numFmtId="38" fontId="0" fillId="0" borderId="0" xfId="0" applyNumberFormat="1"/>
    <xf numFmtId="164" fontId="45" fillId="0" borderId="0" xfId="3" applyNumberFormat="1" applyFont="1"/>
    <xf numFmtId="0" fontId="46" fillId="0" borderId="0" xfId="0" applyFont="1" applyAlignment="1">
      <alignment horizontal="center"/>
    </xf>
    <xf numFmtId="0" fontId="46" fillId="0" borderId="0" xfId="0" applyFont="1" applyAlignment="1">
      <alignment horizontal="center" wrapText="1"/>
    </xf>
    <xf numFmtId="37" fontId="47" fillId="0" borderId="0" xfId="0" applyNumberFormat="1" applyFont="1" applyFill="1" applyBorder="1" applyAlignment="1" applyProtection="1">
      <alignment horizontal="center"/>
    </xf>
    <xf numFmtId="10" fontId="6" fillId="4" borderId="0" xfId="3" applyNumberFormat="1" applyFont="1" applyFill="1" applyAlignment="1">
      <alignment vertical="top"/>
    </xf>
    <xf numFmtId="0" fontId="4" fillId="0" borderId="0" xfId="0" quotePrefix="1" applyFont="1"/>
    <xf numFmtId="0" fontId="48" fillId="0" borderId="0" xfId="25" applyProtection="1"/>
    <xf numFmtId="0" fontId="48" fillId="0" borderId="0" xfId="25"/>
    <xf numFmtId="0" fontId="49" fillId="0" borderId="0" xfId="25" applyFont="1" applyAlignment="1" applyProtection="1">
      <alignment horizontal="left"/>
      <protection locked="0"/>
    </xf>
    <xf numFmtId="0" fontId="49" fillId="0" borderId="0" xfId="25" applyFont="1" applyBorder="1" applyAlignment="1" applyProtection="1">
      <alignment horizontal="center"/>
      <protection locked="0"/>
    </xf>
    <xf numFmtId="0" fontId="47" fillId="0" borderId="69" xfId="25" applyFont="1" applyBorder="1" applyAlignment="1" applyProtection="1">
      <alignment horizontal="center"/>
      <protection locked="0"/>
    </xf>
    <xf numFmtId="0" fontId="47" fillId="0" borderId="75" xfId="25" applyFont="1" applyBorder="1" applyAlignment="1" applyProtection="1">
      <alignment horizontal="center"/>
      <protection locked="0"/>
    </xf>
    <xf numFmtId="0" fontId="47" fillId="0" borderId="0" xfId="25" applyFont="1" applyBorder="1" applyAlignment="1" applyProtection="1">
      <alignment horizontal="center"/>
      <protection locked="0"/>
    </xf>
    <xf numFmtId="0" fontId="47" fillId="0" borderId="76" xfId="25" applyFont="1" applyBorder="1" applyAlignment="1" applyProtection="1">
      <alignment horizontal="center"/>
      <protection locked="0"/>
    </xf>
    <xf numFmtId="0" fontId="48" fillId="0" borderId="0" xfId="25" applyBorder="1"/>
    <xf numFmtId="0" fontId="47" fillId="0" borderId="70" xfId="25" applyFont="1" applyFill="1" applyBorder="1" applyAlignment="1" applyProtection="1">
      <alignment horizontal="center"/>
      <protection locked="0"/>
    </xf>
    <xf numFmtId="0" fontId="47" fillId="8" borderId="75" xfId="25" applyFont="1" applyFill="1" applyBorder="1" applyAlignment="1" applyProtection="1">
      <alignment horizontal="center"/>
      <protection locked="0"/>
    </xf>
    <xf numFmtId="0" fontId="47" fillId="8" borderId="0" xfId="25" applyFont="1" applyFill="1" applyBorder="1" applyAlignment="1" applyProtection="1">
      <alignment horizontal="center"/>
      <protection locked="0"/>
    </xf>
    <xf numFmtId="0" fontId="47" fillId="8" borderId="76" xfId="25" applyFont="1" applyFill="1" applyBorder="1" applyAlignment="1" applyProtection="1">
      <alignment horizontal="center"/>
      <protection locked="0"/>
    </xf>
    <xf numFmtId="0" fontId="47" fillId="0" borderId="0" xfId="25" applyFont="1" applyFill="1" applyBorder="1" applyAlignment="1" applyProtection="1">
      <alignment horizontal="center"/>
      <protection locked="0"/>
    </xf>
    <xf numFmtId="0" fontId="47" fillId="8" borderId="70" xfId="25" applyFont="1" applyFill="1" applyBorder="1" applyAlignment="1" applyProtection="1">
      <alignment horizontal="center"/>
      <protection locked="0"/>
    </xf>
    <xf numFmtId="0" fontId="48" fillId="8" borderId="0" xfId="25" applyFill="1" applyBorder="1"/>
    <xf numFmtId="0" fontId="47" fillId="0" borderId="70" xfId="25" applyFont="1" applyBorder="1" applyAlignment="1" applyProtection="1">
      <alignment horizontal="center"/>
      <protection locked="0"/>
    </xf>
    <xf numFmtId="0" fontId="47" fillId="0" borderId="71" xfId="25" applyFont="1" applyBorder="1" applyAlignment="1" applyProtection="1">
      <alignment horizontal="center"/>
      <protection locked="0"/>
    </xf>
    <xf numFmtId="14" fontId="50" fillId="0" borderId="0" xfId="25" quotePrefix="1" applyNumberFormat="1" applyFont="1" applyAlignment="1" applyProtection="1">
      <alignment horizontal="center"/>
      <protection locked="0"/>
    </xf>
    <xf numFmtId="14" fontId="50" fillId="0" borderId="75" xfId="25" quotePrefix="1" applyNumberFormat="1" applyFont="1" applyBorder="1" applyAlignment="1" applyProtection="1">
      <alignment horizontal="center"/>
      <protection locked="0"/>
    </xf>
    <xf numFmtId="14" fontId="50" fillId="0" borderId="0" xfId="25" applyNumberFormat="1" applyFont="1" applyBorder="1" applyAlignment="1" applyProtection="1">
      <alignment horizontal="center"/>
      <protection locked="0"/>
    </xf>
    <xf numFmtId="14" fontId="50" fillId="0" borderId="76" xfId="25" applyNumberFormat="1" applyFont="1" applyBorder="1" applyAlignment="1" applyProtection="1">
      <alignment horizontal="center"/>
      <protection locked="0"/>
    </xf>
    <xf numFmtId="14" fontId="50" fillId="0" borderId="0" xfId="25" applyNumberFormat="1" applyFont="1" applyAlignment="1" applyProtection="1">
      <alignment horizontal="center"/>
      <protection locked="0"/>
    </xf>
    <xf numFmtId="14" fontId="50" fillId="0" borderId="75" xfId="25" applyNumberFormat="1" applyFont="1" applyBorder="1" applyAlignment="1" applyProtection="1">
      <alignment horizontal="center"/>
      <protection locked="0"/>
    </xf>
    <xf numFmtId="14" fontId="50" fillId="0" borderId="0" xfId="25" applyNumberFormat="1" applyFont="1" applyBorder="1" applyAlignment="1" applyProtection="1">
      <alignment horizontal="center" wrapText="1"/>
      <protection locked="0"/>
    </xf>
    <xf numFmtId="14" fontId="50" fillId="0" borderId="70" xfId="25" applyNumberFormat="1" applyFont="1" applyBorder="1" applyAlignment="1" applyProtection="1">
      <alignment horizontal="center" wrapText="1"/>
      <protection locked="0"/>
    </xf>
    <xf numFmtId="0" fontId="48" fillId="0" borderId="76" xfId="25" applyBorder="1"/>
    <xf numFmtId="0" fontId="51" fillId="0" borderId="69" xfId="25" applyFont="1" applyBorder="1" applyProtection="1">
      <protection locked="0"/>
    </xf>
    <xf numFmtId="6" fontId="48" fillId="0" borderId="72" xfId="25" applyNumberFormat="1" applyBorder="1" applyAlignment="1" applyProtection="1">
      <alignment horizontal="center"/>
    </xf>
    <xf numFmtId="6" fontId="48" fillId="0" borderId="75" xfId="25" applyNumberFormat="1" applyBorder="1" applyProtection="1"/>
    <xf numFmtId="6" fontId="48" fillId="0" borderId="0" xfId="25" applyNumberFormat="1" applyBorder="1" applyProtection="1"/>
    <xf numFmtId="6" fontId="48" fillId="0" borderId="76" xfId="25" applyNumberFormat="1" applyBorder="1" applyProtection="1"/>
    <xf numFmtId="6" fontId="48" fillId="0" borderId="70" xfId="25" applyNumberFormat="1" applyBorder="1" applyProtection="1"/>
    <xf numFmtId="6" fontId="48" fillId="0" borderId="76" xfId="25" applyNumberFormat="1" applyBorder="1"/>
    <xf numFmtId="0" fontId="51" fillId="0" borderId="70" xfId="25" applyFont="1" applyBorder="1" applyProtection="1">
      <protection locked="0"/>
    </xf>
    <xf numFmtId="6" fontId="48" fillId="0" borderId="75" xfId="25" applyNumberFormat="1" applyBorder="1" applyAlignment="1" applyProtection="1">
      <alignment horizontal="center"/>
    </xf>
    <xf numFmtId="6" fontId="48" fillId="8" borderId="70" xfId="25" applyNumberFormat="1" applyFill="1" applyBorder="1" applyProtection="1"/>
    <xf numFmtId="0" fontId="48" fillId="0" borderId="70" xfId="25" applyBorder="1" applyProtection="1">
      <protection locked="0"/>
    </xf>
    <xf numFmtId="0" fontId="48" fillId="0" borderId="0" xfId="25" applyBorder="1" applyProtection="1"/>
    <xf numFmtId="0" fontId="48" fillId="0" borderId="76" xfId="25" applyBorder="1" applyProtection="1"/>
    <xf numFmtId="0" fontId="48" fillId="0" borderId="75" xfId="25" applyBorder="1" applyProtection="1"/>
    <xf numFmtId="0" fontId="48" fillId="0" borderId="70" xfId="25" applyBorder="1" applyProtection="1"/>
    <xf numFmtId="6" fontId="47" fillId="0" borderId="77" xfId="25" applyNumberFormat="1" applyFont="1" applyBorder="1" applyProtection="1"/>
    <xf numFmtId="6" fontId="47" fillId="0" borderId="68" xfId="25" applyNumberFormat="1" applyFont="1" applyBorder="1" applyProtection="1"/>
    <xf numFmtId="6" fontId="47" fillId="0" borderId="78" xfId="25" applyNumberFormat="1" applyFont="1" applyBorder="1" applyProtection="1"/>
    <xf numFmtId="6" fontId="47" fillId="0" borderId="0" xfId="25" applyNumberFormat="1" applyFont="1" applyBorder="1" applyProtection="1"/>
    <xf numFmtId="6" fontId="47" fillId="0" borderId="71" xfId="25" applyNumberFormat="1" applyFont="1" applyBorder="1" applyProtection="1"/>
    <xf numFmtId="0" fontId="48" fillId="0" borderId="68" xfId="25" applyBorder="1"/>
    <xf numFmtId="0" fontId="48" fillId="0" borderId="0" xfId="25" applyProtection="1">
      <protection locked="0"/>
    </xf>
    <xf numFmtId="0" fontId="52" fillId="0" borderId="79" xfId="25" applyFont="1" applyBorder="1" applyProtection="1">
      <protection locked="0"/>
    </xf>
    <xf numFmtId="0" fontId="47" fillId="0" borderId="0" xfId="25" applyFont="1" applyBorder="1" applyAlignment="1" applyProtection="1">
      <alignment horizontal="left"/>
    </xf>
    <xf numFmtId="6" fontId="48" fillId="0" borderId="0" xfId="25" applyNumberFormat="1"/>
    <xf numFmtId="0" fontId="57" fillId="0" borderId="0" xfId="25" applyFont="1" applyProtection="1">
      <protection locked="0"/>
    </xf>
    <xf numFmtId="0" fontId="47" fillId="0" borderId="0" xfId="25" quotePrefix="1" applyFont="1" applyBorder="1" applyAlignment="1" applyProtection="1">
      <alignment horizontal="left"/>
    </xf>
    <xf numFmtId="0" fontId="17" fillId="0" borderId="0" xfId="0" applyFont="1" applyBorder="1"/>
    <xf numFmtId="38" fontId="6" fillId="0" borderId="0" xfId="0" applyNumberFormat="1" applyFont="1" applyBorder="1" applyAlignment="1">
      <alignment horizontal="center"/>
    </xf>
    <xf numFmtId="0" fontId="17" fillId="0" borderId="48" xfId="0" applyFont="1" applyFill="1" applyBorder="1" applyAlignment="1">
      <alignment vertical="top"/>
    </xf>
    <xf numFmtId="38" fontId="28" fillId="10" borderId="0" xfId="0" applyNumberFormat="1" applyFont="1" applyFill="1" applyBorder="1" applyAlignment="1">
      <alignment horizontal="center" vertical="top" wrapText="1"/>
    </xf>
    <xf numFmtId="42" fontId="0" fillId="0" borderId="0" xfId="0" applyNumberFormat="1"/>
    <xf numFmtId="0" fontId="46" fillId="0" borderId="0" xfId="0" applyFont="1"/>
    <xf numFmtId="0" fontId="58" fillId="0" borderId="0" xfId="0" applyFont="1"/>
    <xf numFmtId="0" fontId="17" fillId="9" borderId="0" xfId="0" applyFont="1" applyFill="1" applyBorder="1" applyAlignment="1">
      <alignment vertical="top"/>
    </xf>
    <xf numFmtId="42" fontId="0" fillId="11" borderId="0" xfId="0" applyNumberFormat="1" applyFill="1"/>
    <xf numFmtId="164" fontId="2" fillId="11" borderId="0" xfId="3" applyNumberFormat="1" applyFont="1" applyFill="1"/>
    <xf numFmtId="164" fontId="45" fillId="11" borderId="0" xfId="3" applyNumberFormat="1" applyFont="1" applyFill="1"/>
    <xf numFmtId="42" fontId="60" fillId="9" borderId="0" xfId="3" applyNumberFormat="1" applyFont="1" applyFill="1"/>
    <xf numFmtId="0" fontId="6" fillId="11" borderId="0" xfId="0" applyFont="1" applyFill="1" applyBorder="1" applyAlignment="1">
      <alignment vertical="top"/>
    </xf>
    <xf numFmtId="0" fontId="0" fillId="0" borderId="0" xfId="0" applyAlignment="1">
      <alignment horizontal="center"/>
    </xf>
    <xf numFmtId="0" fontId="40" fillId="0" borderId="0" xfId="2" applyAlignment="1" applyProtection="1">
      <alignment horizontal="center"/>
    </xf>
    <xf numFmtId="0" fontId="41" fillId="0" borderId="0" xfId="2" applyFont="1" applyAlignment="1" applyProtection="1">
      <alignment horizontal="left" vertical="top"/>
    </xf>
    <xf numFmtId="38" fontId="4" fillId="8" borderId="0" xfId="0" applyNumberFormat="1" applyFont="1" applyFill="1"/>
    <xf numFmtId="0" fontId="44" fillId="8" borderId="50" xfId="0" applyFont="1" applyFill="1" applyBorder="1" applyAlignment="1">
      <alignment horizontal="left"/>
    </xf>
    <xf numFmtId="0" fontId="44" fillId="8" borderId="50" xfId="0" applyFont="1" applyFill="1" applyBorder="1" applyAlignment="1">
      <alignment horizontal="right"/>
    </xf>
    <xf numFmtId="0" fontId="4" fillId="0" borderId="0" xfId="0" applyFont="1" applyAlignment="1">
      <alignment horizontal="right"/>
    </xf>
    <xf numFmtId="0" fontId="2" fillId="0" borderId="0" xfId="0" applyFont="1" applyAlignment="1">
      <alignment horizontal="right"/>
    </xf>
    <xf numFmtId="0" fontId="4" fillId="8" borderId="0" xfId="0" applyFont="1" applyFill="1"/>
    <xf numFmtId="40" fontId="4" fillId="8" borderId="0" xfId="0" applyNumberFormat="1" applyFont="1" applyFill="1"/>
    <xf numFmtId="0" fontId="4" fillId="8" borderId="0" xfId="0" applyFont="1" applyFill="1" applyAlignment="1">
      <alignment vertical="top"/>
    </xf>
    <xf numFmtId="38" fontId="17" fillId="9" borderId="24" xfId="0" applyNumberFormat="1" applyFont="1" applyFill="1" applyBorder="1"/>
    <xf numFmtId="38" fontId="17" fillId="9" borderId="0" xfId="0" applyNumberFormat="1" applyFont="1" applyFill="1" applyBorder="1"/>
    <xf numFmtId="165" fontId="17" fillId="9" borderId="12" xfId="1" applyNumberFormat="1" applyFont="1" applyFill="1" applyBorder="1"/>
    <xf numFmtId="165" fontId="17" fillId="9" borderId="24" xfId="1" applyNumberFormat="1" applyFont="1" applyFill="1" applyBorder="1"/>
    <xf numFmtId="165" fontId="17" fillId="9" borderId="0" xfId="1" applyNumberFormat="1" applyFont="1" applyFill="1" applyBorder="1"/>
    <xf numFmtId="0" fontId="6" fillId="9" borderId="24" xfId="0" applyFont="1" applyFill="1" applyBorder="1" applyAlignment="1">
      <alignment horizontal="center" vertical="top" wrapText="1"/>
    </xf>
    <xf numFmtId="0" fontId="6" fillId="9" borderId="0" xfId="0" applyFont="1" applyFill="1" applyBorder="1" applyAlignment="1">
      <alignment horizontal="center" vertical="top" wrapText="1"/>
    </xf>
    <xf numFmtId="0" fontId="6" fillId="9" borderId="23" xfId="0" applyFont="1" applyFill="1" applyBorder="1" applyAlignment="1">
      <alignment horizontal="center" vertical="top" wrapText="1"/>
    </xf>
    <xf numFmtId="0" fontId="22" fillId="9" borderId="24" xfId="0" applyFont="1" applyFill="1" applyBorder="1" applyAlignment="1">
      <alignment horizontal="center" vertical="top" wrapText="1"/>
    </xf>
    <xf numFmtId="0" fontId="22" fillId="9" borderId="0" xfId="0" applyFont="1" applyFill="1" applyBorder="1" applyAlignment="1">
      <alignment horizontal="center" vertical="top" wrapText="1"/>
    </xf>
    <xf numFmtId="0" fontId="22" fillId="9" borderId="12" xfId="0" applyFont="1" applyFill="1" applyBorder="1" applyAlignment="1">
      <alignment horizontal="center" vertical="top" wrapText="1"/>
    </xf>
    <xf numFmtId="38" fontId="6" fillId="11" borderId="22" xfId="0" applyNumberFormat="1" applyFont="1" applyFill="1" applyBorder="1"/>
    <xf numFmtId="165" fontId="6" fillId="11" borderId="3" xfId="0" applyNumberFormat="1" applyFont="1" applyFill="1" applyBorder="1"/>
    <xf numFmtId="165" fontId="7" fillId="11" borderId="63" xfId="0" applyNumberFormat="1" applyFont="1" applyFill="1" applyBorder="1"/>
    <xf numFmtId="165" fontId="7" fillId="11" borderId="3" xfId="0" applyNumberFormat="1" applyFont="1" applyFill="1" applyBorder="1"/>
    <xf numFmtId="165" fontId="6" fillId="11" borderId="23" xfId="0" applyNumberFormat="1" applyFont="1" applyFill="1" applyBorder="1"/>
    <xf numFmtId="0" fontId="7" fillId="11" borderId="63" xfId="0" applyFont="1" applyFill="1" applyBorder="1" applyAlignment="1">
      <alignment horizontal="center" vertical="top" wrapText="1"/>
    </xf>
    <xf numFmtId="0" fontId="7" fillId="11" borderId="3" xfId="0" applyFont="1" applyFill="1" applyBorder="1" applyAlignment="1">
      <alignment horizontal="center" vertical="top" wrapText="1"/>
    </xf>
    <xf numFmtId="0" fontId="9" fillId="11" borderId="2" xfId="0" applyFont="1" applyFill="1" applyBorder="1" applyAlignment="1">
      <alignment horizontal="center" vertical="top" wrapText="1"/>
    </xf>
    <xf numFmtId="0" fontId="9" fillId="11" borderId="0" xfId="0" applyFont="1" applyFill="1" applyBorder="1" applyAlignment="1">
      <alignment horizontal="center" vertical="top" wrapText="1"/>
    </xf>
    <xf numFmtId="38" fontId="7" fillId="11" borderId="2" xfId="0" applyNumberFormat="1" applyFont="1" applyFill="1" applyBorder="1"/>
    <xf numFmtId="38" fontId="7" fillId="11" borderId="0" xfId="0" applyNumberFormat="1" applyFont="1" applyFill="1" applyBorder="1"/>
    <xf numFmtId="40" fontId="4" fillId="11" borderId="84" xfId="0" applyNumberFormat="1" applyFont="1" applyFill="1" applyBorder="1" applyAlignment="1">
      <alignment horizontal="center" vertical="top" wrapText="1"/>
    </xf>
    <xf numFmtId="40" fontId="4" fillId="11" borderId="85" xfId="0" applyNumberFormat="1" applyFont="1" applyFill="1" applyBorder="1" applyAlignment="1">
      <alignment horizontal="center" vertical="top" wrapText="1"/>
    </xf>
    <xf numFmtId="40" fontId="4" fillId="11" borderId="85" xfId="0" applyNumberFormat="1" applyFont="1" applyFill="1" applyBorder="1" applyAlignment="1">
      <alignment horizontal="center" vertical="top"/>
    </xf>
    <xf numFmtId="40" fontId="4" fillId="11" borderId="10" xfId="0" applyNumberFormat="1" applyFont="1" applyFill="1" applyBorder="1" applyAlignment="1">
      <alignment horizontal="center" vertical="top"/>
    </xf>
    <xf numFmtId="164" fontId="22" fillId="11" borderId="80" xfId="3" applyNumberFormat="1" applyFont="1" applyFill="1" applyBorder="1" applyAlignment="1">
      <alignment horizontal="center"/>
    </xf>
    <xf numFmtId="164" fontId="22" fillId="11" borderId="47" xfId="3" applyNumberFormat="1" applyFont="1" applyFill="1" applyBorder="1" applyAlignment="1">
      <alignment horizontal="center"/>
    </xf>
    <xf numFmtId="164" fontId="22" fillId="11" borderId="81" xfId="3" applyNumberFormat="1" applyFont="1" applyFill="1" applyBorder="1" applyAlignment="1">
      <alignment horizontal="center"/>
    </xf>
    <xf numFmtId="38" fontId="4" fillId="11" borderId="80" xfId="0" applyNumberFormat="1" applyFont="1" applyFill="1" applyBorder="1" applyAlignment="1">
      <alignment horizontal="right"/>
    </xf>
    <xf numFmtId="38" fontId="4" fillId="11" borderId="47" xfId="0" applyNumberFormat="1" applyFont="1" applyFill="1" applyBorder="1"/>
    <xf numFmtId="38" fontId="4" fillId="11" borderId="81" xfId="0" applyNumberFormat="1" applyFont="1" applyFill="1" applyBorder="1"/>
    <xf numFmtId="38" fontId="4" fillId="11" borderId="80" xfId="0" applyNumberFormat="1" applyFont="1" applyFill="1" applyBorder="1"/>
    <xf numFmtId="38" fontId="4" fillId="11" borderId="82" xfId="0" applyNumberFormat="1" applyFont="1" applyFill="1" applyBorder="1"/>
    <xf numFmtId="38" fontId="4" fillId="11" borderId="83" xfId="0" applyNumberFormat="1" applyFont="1" applyFill="1" applyBorder="1"/>
    <xf numFmtId="38" fontId="4" fillId="11" borderId="36" xfId="0" applyNumberFormat="1" applyFont="1" applyFill="1" applyBorder="1"/>
    <xf numFmtId="0" fontId="6" fillId="11" borderId="38" xfId="0" applyFont="1" applyFill="1" applyBorder="1" applyAlignment="1">
      <alignment vertical="top" wrapText="1"/>
    </xf>
    <xf numFmtId="0" fontId="6" fillId="11" borderId="41" xfId="0" applyFont="1" applyFill="1" applyBorder="1" applyAlignment="1">
      <alignment vertical="top" wrapText="1"/>
    </xf>
    <xf numFmtId="0" fontId="4" fillId="11" borderId="44" xfId="0" applyFont="1" applyFill="1" applyBorder="1" applyAlignment="1">
      <alignment vertical="top" wrapText="1"/>
    </xf>
    <xf numFmtId="0" fontId="4" fillId="11" borderId="44" xfId="0" applyFont="1" applyFill="1" applyBorder="1"/>
    <xf numFmtId="0" fontId="4" fillId="11" borderId="44" xfId="0" applyFont="1" applyFill="1" applyBorder="1" applyAlignment="1">
      <alignment horizontal="left" vertical="top" wrapText="1"/>
    </xf>
    <xf numFmtId="0" fontId="4" fillId="11" borderId="62" xfId="0" applyFont="1" applyFill="1" applyBorder="1" applyAlignment="1">
      <alignment horizontal="left" vertical="top" wrapText="1"/>
    </xf>
    <xf numFmtId="38" fontId="4" fillId="11" borderId="84" xfId="0" applyNumberFormat="1" applyFont="1" applyFill="1" applyBorder="1" applyAlignment="1">
      <alignment horizontal="center"/>
    </xf>
    <xf numFmtId="38" fontId="4" fillId="11" borderId="85" xfId="0" applyNumberFormat="1" applyFont="1" applyFill="1" applyBorder="1" applyAlignment="1">
      <alignment horizontal="center"/>
    </xf>
    <xf numFmtId="38" fontId="4" fillId="11" borderId="10" xfId="0" applyNumberFormat="1" applyFont="1" applyFill="1" applyBorder="1" applyAlignment="1">
      <alignment horizontal="center"/>
    </xf>
    <xf numFmtId="0" fontId="4" fillId="11" borderId="62" xfId="0" applyFont="1" applyFill="1" applyBorder="1"/>
    <xf numFmtId="0" fontId="6" fillId="9" borderId="3" xfId="0" applyFont="1" applyFill="1" applyBorder="1" applyAlignment="1">
      <alignment horizontal="center" vertical="top" wrapText="1"/>
    </xf>
    <xf numFmtId="0" fontId="7" fillId="9" borderId="22" xfId="0" applyFont="1" applyFill="1" applyBorder="1" applyAlignment="1">
      <alignment horizontal="center" vertical="top" wrapText="1"/>
    </xf>
    <xf numFmtId="165" fontId="17" fillId="9" borderId="25" xfId="1" applyNumberFormat="1" applyFont="1" applyFill="1" applyBorder="1"/>
    <xf numFmtId="0" fontId="6" fillId="11" borderId="0" xfId="0" applyFont="1" applyFill="1" applyBorder="1" applyAlignment="1"/>
    <xf numFmtId="165" fontId="7" fillId="11" borderId="86" xfId="0" applyNumberFormat="1" applyFont="1" applyFill="1" applyBorder="1"/>
    <xf numFmtId="165" fontId="6" fillId="11" borderId="88" xfId="0" applyNumberFormat="1" applyFont="1" applyFill="1" applyBorder="1"/>
    <xf numFmtId="38" fontId="6" fillId="11" borderId="89" xfId="0" applyNumberFormat="1" applyFont="1" applyFill="1" applyBorder="1" applyAlignment="1"/>
    <xf numFmtId="0" fontId="6" fillId="11" borderId="0" xfId="0" applyFont="1" applyFill="1" applyBorder="1" applyAlignment="1">
      <alignment horizontal="center"/>
    </xf>
    <xf numFmtId="0" fontId="6" fillId="11" borderId="5" xfId="0" applyFont="1" applyFill="1" applyBorder="1" applyAlignment="1">
      <alignment horizontal="left"/>
    </xf>
    <xf numFmtId="0" fontId="4" fillId="11" borderId="6" xfId="0" applyFont="1" applyFill="1" applyBorder="1" applyAlignment="1">
      <alignment horizontal="center"/>
    </xf>
    <xf numFmtId="0" fontId="4" fillId="11" borderId="7" xfId="0" applyFont="1" applyFill="1" applyBorder="1" applyAlignment="1">
      <alignment horizontal="center"/>
    </xf>
    <xf numFmtId="0" fontId="4" fillId="11" borderId="8" xfId="0" applyFont="1" applyFill="1" applyBorder="1" applyAlignment="1">
      <alignment horizontal="center"/>
    </xf>
    <xf numFmtId="0" fontId="4" fillId="11" borderId="9" xfId="0" applyFont="1" applyFill="1" applyBorder="1" applyAlignment="1">
      <alignment horizontal="center"/>
    </xf>
    <xf numFmtId="0" fontId="4" fillId="11" borderId="10" xfId="0" applyFont="1" applyFill="1" applyBorder="1" applyAlignment="1">
      <alignment horizontal="center"/>
    </xf>
    <xf numFmtId="0" fontId="4" fillId="11" borderId="11" xfId="0" applyFont="1" applyFill="1" applyBorder="1"/>
    <xf numFmtId="0" fontId="4" fillId="11" borderId="12" xfId="0" applyFont="1" applyFill="1" applyBorder="1"/>
    <xf numFmtId="38" fontId="4" fillId="12" borderId="13" xfId="0" applyNumberFormat="1" applyFont="1" applyFill="1" applyBorder="1" applyAlignment="1">
      <alignment horizontal="right"/>
    </xf>
    <xf numFmtId="38" fontId="4" fillId="11" borderId="1" xfId="0" applyNumberFormat="1" applyFont="1" applyFill="1" applyBorder="1" applyAlignment="1">
      <alignment horizontal="center"/>
    </xf>
    <xf numFmtId="38" fontId="4" fillId="11" borderId="14" xfId="0" applyNumberFormat="1" applyFont="1" applyFill="1" applyBorder="1" applyAlignment="1">
      <alignment horizontal="center"/>
    </xf>
    <xf numFmtId="38" fontId="4" fillId="11" borderId="15" xfId="0" applyNumberFormat="1" applyFont="1" applyFill="1" applyBorder="1" applyAlignment="1">
      <alignment horizontal="center"/>
    </xf>
    <xf numFmtId="38" fontId="4" fillId="11" borderId="13" xfId="0" applyNumberFormat="1" applyFont="1" applyFill="1" applyBorder="1" applyAlignment="1">
      <alignment horizontal="center"/>
    </xf>
    <xf numFmtId="0" fontId="17" fillId="11" borderId="16" xfId="0" applyFont="1" applyFill="1" applyBorder="1"/>
    <xf numFmtId="0" fontId="6" fillId="11" borderId="17" xfId="0" applyFont="1" applyFill="1" applyBorder="1" applyAlignment="1">
      <alignment horizontal="right"/>
    </xf>
    <xf numFmtId="38" fontId="6" fillId="11" borderId="18" xfId="0" applyNumberFormat="1" applyFont="1" applyFill="1" applyBorder="1" applyAlignment="1">
      <alignment horizontal="center"/>
    </xf>
    <xf numFmtId="38" fontId="6" fillId="11" borderId="19" xfId="0" applyNumberFormat="1" applyFont="1" applyFill="1" applyBorder="1" applyAlignment="1">
      <alignment horizontal="center"/>
    </xf>
    <xf numFmtId="38" fontId="6" fillId="11" borderId="20" xfId="0" applyNumberFormat="1" applyFont="1" applyFill="1" applyBorder="1" applyAlignment="1">
      <alignment horizontal="center"/>
    </xf>
    <xf numFmtId="38" fontId="6" fillId="11" borderId="21" xfId="0" applyNumberFormat="1" applyFont="1" applyFill="1" applyBorder="1" applyAlignment="1">
      <alignment horizontal="center"/>
    </xf>
    <xf numFmtId="0" fontId="6" fillId="9" borderId="24" xfId="0" applyFont="1" applyFill="1" applyBorder="1" applyAlignment="1">
      <alignment horizontal="center"/>
    </xf>
    <xf numFmtId="0" fontId="6" fillId="9" borderId="0" xfId="0" applyFont="1" applyFill="1" applyBorder="1" applyAlignment="1">
      <alignment horizontal="center"/>
    </xf>
    <xf numFmtId="0" fontId="6" fillId="9" borderId="12" xfId="0" applyFont="1" applyFill="1" applyBorder="1" applyAlignment="1">
      <alignment horizontal="center"/>
    </xf>
    <xf numFmtId="0" fontId="6" fillId="9" borderId="27" xfId="0" applyFont="1" applyFill="1" applyBorder="1" applyAlignment="1">
      <alignment horizontal="center"/>
    </xf>
    <xf numFmtId="0" fontId="22" fillId="9" borderId="25" xfId="0" applyFont="1" applyFill="1" applyBorder="1" applyAlignment="1"/>
    <xf numFmtId="0" fontId="22" fillId="9" borderId="4" xfId="0" applyFont="1" applyFill="1" applyBorder="1" applyAlignment="1">
      <alignment horizontal="center"/>
    </xf>
    <xf numFmtId="0" fontId="22" fillId="9" borderId="26" xfId="0" applyFont="1" applyFill="1" applyBorder="1" applyAlignment="1"/>
    <xf numFmtId="0" fontId="22" fillId="9" borderId="25" xfId="0" applyFont="1" applyFill="1" applyBorder="1" applyAlignment="1">
      <alignment horizontal="center"/>
    </xf>
    <xf numFmtId="0" fontId="22" fillId="9" borderId="28" xfId="0" applyFont="1" applyFill="1" applyBorder="1" applyAlignment="1">
      <alignment horizontal="center"/>
    </xf>
    <xf numFmtId="0" fontId="22" fillId="9" borderId="26" xfId="0" applyFont="1" applyFill="1" applyBorder="1" applyAlignment="1">
      <alignment horizontal="center"/>
    </xf>
    <xf numFmtId="38" fontId="17" fillId="9" borderId="12" xfId="0" applyNumberFormat="1" applyFont="1" applyFill="1" applyBorder="1"/>
    <xf numFmtId="38" fontId="17" fillId="9" borderId="27" xfId="0" applyNumberFormat="1" applyFont="1" applyFill="1" applyBorder="1"/>
    <xf numFmtId="0" fontId="6" fillId="11" borderId="24" xfId="0" applyFont="1" applyFill="1" applyBorder="1" applyAlignment="1">
      <alignment horizontal="center"/>
    </xf>
    <xf numFmtId="0" fontId="6" fillId="11" borderId="12" xfId="0" applyFont="1" applyFill="1" applyBorder="1" applyAlignment="1">
      <alignment horizontal="center"/>
    </xf>
    <xf numFmtId="0" fontId="22" fillId="11" borderId="25" xfId="0" applyFont="1" applyFill="1" applyBorder="1" applyAlignment="1"/>
    <xf numFmtId="0" fontId="22" fillId="11" borderId="4" xfId="0" applyFont="1" applyFill="1" applyBorder="1" applyAlignment="1">
      <alignment horizontal="center"/>
    </xf>
    <xf numFmtId="0" fontId="22" fillId="11" borderId="26" xfId="0" applyFont="1" applyFill="1" applyBorder="1" applyAlignment="1"/>
    <xf numFmtId="38" fontId="6" fillId="11" borderId="29" xfId="0" applyNumberFormat="1" applyFont="1" applyFill="1" applyBorder="1"/>
    <xf numFmtId="38" fontId="6" fillId="11" borderId="31" xfId="0" applyNumberFormat="1" applyFont="1" applyFill="1" applyBorder="1"/>
    <xf numFmtId="38" fontId="6" fillId="11" borderId="32" xfId="0" applyNumberFormat="1" applyFont="1" applyFill="1" applyBorder="1"/>
    <xf numFmtId="38" fontId="6" fillId="11" borderId="24" xfId="0" applyNumberFormat="1" applyFont="1" applyFill="1" applyBorder="1"/>
    <xf numFmtId="38" fontId="6" fillId="11" borderId="0" xfId="0" applyNumberFormat="1" applyFont="1" applyFill="1" applyBorder="1"/>
    <xf numFmtId="38" fontId="6" fillId="11" borderId="12" xfId="0" applyNumberFormat="1" applyFont="1" applyFill="1" applyBorder="1"/>
    <xf numFmtId="38" fontId="6" fillId="11" borderId="30" xfId="0" applyNumberFormat="1" applyFont="1" applyFill="1" applyBorder="1"/>
    <xf numFmtId="0" fontId="46" fillId="0" borderId="1" xfId="0" applyFont="1" applyBorder="1" applyAlignment="1">
      <alignment horizontal="center"/>
    </xf>
    <xf numFmtId="42" fontId="0" fillId="11" borderId="1" xfId="0" applyNumberFormat="1" applyFill="1" applyBorder="1"/>
    <xf numFmtId="42" fontId="60" fillId="9" borderId="1" xfId="3" applyNumberFormat="1" applyFont="1" applyFill="1" applyBorder="1"/>
    <xf numFmtId="0" fontId="60" fillId="9" borderId="2" xfId="0" applyFont="1" applyFill="1" applyBorder="1" applyAlignment="1">
      <alignment horizontal="center"/>
    </xf>
    <xf numFmtId="0" fontId="60" fillId="9" borderId="27" xfId="0" applyFont="1" applyFill="1" applyBorder="1" applyAlignment="1">
      <alignment horizontal="center"/>
    </xf>
    <xf numFmtId="164" fontId="0" fillId="9" borderId="2" xfId="3" applyNumberFormat="1" applyFont="1" applyFill="1" applyBorder="1"/>
    <xf numFmtId="38" fontId="0" fillId="9" borderId="27" xfId="3" applyNumberFormat="1" applyFont="1" applyFill="1" applyBorder="1"/>
    <xf numFmtId="164" fontId="60" fillId="9" borderId="2" xfId="3" applyNumberFormat="1" applyFont="1" applyFill="1" applyBorder="1"/>
    <xf numFmtId="42" fontId="60" fillId="9" borderId="27" xfId="3" applyNumberFormat="1" applyFont="1" applyFill="1" applyBorder="1"/>
    <xf numFmtId="0" fontId="6" fillId="11" borderId="11" xfId="0" applyFont="1" applyFill="1" applyBorder="1"/>
    <xf numFmtId="38" fontId="4" fillId="11" borderId="13" xfId="0" applyNumberFormat="1" applyFont="1" applyFill="1" applyBorder="1" applyAlignment="1">
      <alignment horizontal="right"/>
    </xf>
    <xf numFmtId="0" fontId="6" fillId="11" borderId="37" xfId="0" applyFont="1" applyFill="1" applyBorder="1"/>
    <xf numFmtId="0" fontId="6" fillId="11" borderId="33" xfId="0" applyFont="1" applyFill="1" applyBorder="1" applyAlignment="1">
      <alignment horizontal="right"/>
    </xf>
    <xf numFmtId="38" fontId="6" fillId="11" borderId="34" xfId="0" applyNumberFormat="1" applyFont="1" applyFill="1" applyBorder="1" applyAlignment="1">
      <alignment horizontal="center"/>
    </xf>
    <xf numFmtId="38" fontId="6" fillId="11" borderId="36" xfId="0" applyNumberFormat="1" applyFont="1" applyFill="1" applyBorder="1" applyAlignment="1">
      <alignment horizontal="center"/>
    </xf>
    <xf numFmtId="38" fontId="6" fillId="11" borderId="25" xfId="0" applyNumberFormat="1" applyFont="1" applyFill="1" applyBorder="1"/>
    <xf numFmtId="165" fontId="6" fillId="11" borderId="4" xfId="0" applyNumberFormat="1" applyFont="1" applyFill="1" applyBorder="1"/>
    <xf numFmtId="165" fontId="6" fillId="11" borderId="25" xfId="0" applyNumberFormat="1" applyFont="1" applyFill="1" applyBorder="1"/>
    <xf numFmtId="165" fontId="6" fillId="11" borderId="26" xfId="0" applyNumberFormat="1" applyFont="1" applyFill="1" applyBorder="1"/>
    <xf numFmtId="0" fontId="6" fillId="9" borderId="22" xfId="0" applyFont="1" applyFill="1" applyBorder="1" applyAlignment="1">
      <alignment horizontal="center" vertical="top" wrapText="1"/>
    </xf>
    <xf numFmtId="0" fontId="6" fillId="9" borderId="22" xfId="0" applyFont="1" applyFill="1" applyBorder="1" applyAlignment="1">
      <alignment horizontal="center" vertical="top"/>
    </xf>
    <xf numFmtId="0" fontId="6" fillId="9" borderId="23" xfId="0" applyFont="1" applyFill="1" applyBorder="1" applyAlignment="1">
      <alignment horizontal="center" vertical="top"/>
    </xf>
    <xf numFmtId="0" fontId="59" fillId="9" borderId="0" xfId="0" applyFont="1" applyFill="1" applyBorder="1" applyAlignment="1">
      <alignment horizontal="center" vertical="top"/>
    </xf>
    <xf numFmtId="0" fontId="17" fillId="9" borderId="0" xfId="0" applyFont="1" applyFill="1" applyBorder="1" applyAlignment="1">
      <alignment horizontal="center" vertical="top"/>
    </xf>
    <xf numFmtId="0" fontId="6" fillId="11" borderId="0" xfId="0" applyFont="1" applyFill="1" applyBorder="1" applyAlignment="1">
      <alignment horizontal="center" vertical="top"/>
    </xf>
    <xf numFmtId="0" fontId="41" fillId="0" borderId="0" xfId="2" applyFont="1" applyFill="1" applyAlignment="1" applyProtection="1">
      <alignment vertical="top" wrapText="1"/>
    </xf>
    <xf numFmtId="38" fontId="4" fillId="11" borderId="0" xfId="0" applyNumberFormat="1" applyFont="1" applyFill="1" applyAlignment="1">
      <alignment horizontal="right"/>
    </xf>
    <xf numFmtId="38" fontId="4" fillId="11" borderId="0" xfId="0" applyNumberFormat="1" applyFont="1" applyFill="1"/>
    <xf numFmtId="38" fontId="10" fillId="11" borderId="0" xfId="0" applyNumberFormat="1" applyFont="1" applyFill="1"/>
    <xf numFmtId="41" fontId="6" fillId="11" borderId="0" xfId="0" applyNumberFormat="1" applyFont="1" applyFill="1" applyAlignment="1">
      <alignment vertical="top"/>
    </xf>
    <xf numFmtId="10" fontId="6" fillId="11" borderId="0" xfId="3" applyNumberFormat="1" applyFont="1" applyFill="1" applyAlignment="1">
      <alignment vertical="top"/>
    </xf>
    <xf numFmtId="38" fontId="6" fillId="11" borderId="0" xfId="0" applyNumberFormat="1" applyFont="1" applyFill="1"/>
    <xf numFmtId="38" fontId="6" fillId="11" borderId="0" xfId="0" applyNumberFormat="1" applyFont="1" applyFill="1" applyAlignment="1">
      <alignment vertical="top"/>
    </xf>
    <xf numFmtId="38" fontId="4" fillId="9" borderId="0" xfId="0" quotePrefix="1" applyNumberFormat="1" applyFont="1" applyFill="1" applyAlignment="1">
      <alignment horizontal="center" vertical="top"/>
    </xf>
    <xf numFmtId="38" fontId="10" fillId="9" borderId="0" xfId="0" applyNumberFormat="1" applyFont="1" applyFill="1" applyAlignment="1">
      <alignment vertical="top"/>
    </xf>
    <xf numFmtId="41" fontId="4" fillId="9" borderId="0" xfId="0" applyNumberFormat="1" applyFont="1" applyFill="1" applyAlignment="1">
      <alignment horizontal="right" vertical="top"/>
    </xf>
    <xf numFmtId="41" fontId="4" fillId="9" borderId="0" xfId="0" applyNumberFormat="1" applyFont="1" applyFill="1" applyAlignment="1">
      <alignment vertical="top"/>
    </xf>
    <xf numFmtId="38" fontId="4" fillId="9" borderId="0" xfId="0" applyNumberFormat="1" applyFont="1" applyFill="1" applyAlignment="1">
      <alignment horizontal="center" vertical="top"/>
    </xf>
    <xf numFmtId="0" fontId="6" fillId="9" borderId="45" xfId="0" quotePrefix="1" applyFont="1" applyFill="1" applyBorder="1" applyAlignment="1">
      <alignment horizontal="center"/>
    </xf>
    <xf numFmtId="0" fontId="10" fillId="9" borderId="1" xfId="0" applyFont="1" applyFill="1" applyBorder="1"/>
    <xf numFmtId="41" fontId="4" fillId="9" borderId="1" xfId="0" applyNumberFormat="1" applyFont="1" applyFill="1" applyBorder="1" applyAlignment="1">
      <alignment horizontal="right"/>
    </xf>
    <xf numFmtId="41" fontId="4" fillId="9" borderId="52" xfId="0" applyNumberFormat="1" applyFont="1" applyFill="1" applyBorder="1"/>
    <xf numFmtId="0" fontId="6" fillId="9" borderId="42" xfId="0" quotePrefix="1" applyFont="1" applyFill="1" applyBorder="1" applyAlignment="1">
      <alignment horizontal="center"/>
    </xf>
    <xf numFmtId="0" fontId="10" fillId="9" borderId="43" xfId="0" applyFont="1" applyFill="1" applyBorder="1"/>
    <xf numFmtId="41" fontId="4" fillId="9" borderId="43" xfId="0" applyNumberFormat="1" applyFont="1" applyFill="1" applyBorder="1" applyAlignment="1">
      <alignment horizontal="right"/>
    </xf>
    <xf numFmtId="41" fontId="4" fillId="9" borderId="53" xfId="0" applyNumberFormat="1" applyFont="1" applyFill="1" applyBorder="1"/>
    <xf numFmtId="0" fontId="4" fillId="9" borderId="45" xfId="0" applyFont="1" applyFill="1" applyBorder="1"/>
    <xf numFmtId="0" fontId="4" fillId="13" borderId="1" xfId="0" applyFont="1" applyFill="1" applyBorder="1"/>
    <xf numFmtId="41" fontId="17" fillId="9" borderId="1" xfId="0" applyNumberFormat="1" applyFont="1" applyFill="1" applyBorder="1"/>
    <xf numFmtId="38" fontId="4" fillId="9" borderId="45" xfId="0" applyNumberFormat="1" applyFont="1" applyFill="1" applyBorder="1" applyAlignment="1">
      <alignment horizontal="right"/>
    </xf>
    <xf numFmtId="41" fontId="17" fillId="9" borderId="1" xfId="0" applyNumberFormat="1" applyFont="1" applyFill="1" applyBorder="1" applyAlignment="1">
      <alignment horizontal="right"/>
    </xf>
    <xf numFmtId="41" fontId="4" fillId="9" borderId="52" xfId="0" applyNumberFormat="1" applyFont="1" applyFill="1" applyBorder="1" applyAlignment="1">
      <alignment horizontal="right"/>
    </xf>
    <xf numFmtId="0" fontId="6" fillId="11" borderId="56" xfId="0" applyFont="1" applyFill="1" applyBorder="1" applyAlignment="1">
      <alignment horizontal="left"/>
    </xf>
    <xf numFmtId="0" fontId="7" fillId="11" borderId="57" xfId="0" applyFont="1" applyFill="1" applyBorder="1"/>
    <xf numFmtId="41" fontId="6" fillId="11" borderId="57" xfId="0" applyNumberFormat="1" applyFont="1" applyFill="1" applyBorder="1" applyAlignment="1">
      <alignment horizontal="right"/>
    </xf>
    <xf numFmtId="38" fontId="4" fillId="9" borderId="0" xfId="0" applyNumberFormat="1" applyFont="1" applyFill="1" applyAlignment="1">
      <alignment horizontal="center"/>
    </xf>
    <xf numFmtId="38" fontId="10" fillId="9" borderId="0" xfId="0" applyNumberFormat="1" applyFont="1" applyFill="1"/>
    <xf numFmtId="41" fontId="4" fillId="9" borderId="0" xfId="0" applyNumberFormat="1" applyFont="1" applyFill="1"/>
    <xf numFmtId="38" fontId="4" fillId="9" borderId="0" xfId="0" applyNumberFormat="1" applyFont="1" applyFill="1" applyAlignment="1">
      <alignment horizontal="right"/>
    </xf>
    <xf numFmtId="41" fontId="4" fillId="9" borderId="0" xfId="0" applyNumberFormat="1" applyFont="1" applyFill="1" applyAlignment="1">
      <alignment horizontal="right"/>
    </xf>
    <xf numFmtId="38" fontId="4" fillId="9" borderId="0" xfId="0" applyNumberFormat="1" applyFont="1" applyFill="1"/>
    <xf numFmtId="38" fontId="7" fillId="11" borderId="0" xfId="0" applyNumberFormat="1" applyFont="1" applyFill="1" applyAlignment="1">
      <alignment vertical="top"/>
    </xf>
    <xf numFmtId="38" fontId="7" fillId="11" borderId="0" xfId="0" applyNumberFormat="1" applyFont="1" applyFill="1"/>
    <xf numFmtId="41" fontId="8" fillId="9" borderId="24" xfId="0" applyNumberFormat="1" applyFont="1" applyFill="1" applyBorder="1" applyAlignment="1">
      <alignment vertical="top"/>
    </xf>
    <xf numFmtId="41" fontId="8" fillId="9" borderId="0" xfId="0" applyNumberFormat="1" applyFont="1" applyFill="1" applyBorder="1" applyAlignment="1">
      <alignment vertical="top"/>
    </xf>
    <xf numFmtId="41" fontId="8" fillId="9" borderId="12" xfId="0" applyNumberFormat="1" applyFont="1" applyFill="1" applyBorder="1" applyAlignment="1">
      <alignment vertical="top"/>
    </xf>
    <xf numFmtId="41" fontId="7" fillId="11" borderId="46" xfId="0" applyNumberFormat="1" applyFont="1" applyFill="1" applyBorder="1" applyAlignment="1">
      <alignment vertical="top"/>
    </xf>
    <xf numFmtId="0" fontId="7" fillId="0" borderId="46" xfId="0" applyFont="1" applyFill="1" applyBorder="1" applyAlignment="1">
      <alignment horizontal="left" vertical="top" indent="1"/>
    </xf>
    <xf numFmtId="0" fontId="6" fillId="0" borderId="29" xfId="0" applyFont="1" applyBorder="1" applyAlignment="1">
      <alignment horizontal="center"/>
    </xf>
    <xf numFmtId="0" fontId="64" fillId="0" borderId="0" xfId="0" applyFont="1" applyAlignment="1">
      <alignment horizontal="left"/>
    </xf>
    <xf numFmtId="0" fontId="6" fillId="0" borderId="0" xfId="0"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horizontal="justify" vertical="top"/>
    </xf>
    <xf numFmtId="0" fontId="65" fillId="0" borderId="0" xfId="0" applyFont="1" applyFill="1" applyAlignment="1">
      <alignment vertical="top"/>
    </xf>
    <xf numFmtId="0" fontId="4" fillId="4" borderId="0" xfId="0" applyFont="1" applyFill="1" applyAlignment="1">
      <alignment horizontal="left" vertical="top" wrapText="1"/>
    </xf>
    <xf numFmtId="0" fontId="41" fillId="0" borderId="0" xfId="2" applyFont="1" applyAlignment="1" applyProtection="1">
      <alignment horizontal="left" vertical="top"/>
    </xf>
    <xf numFmtId="0" fontId="60" fillId="9" borderId="2" xfId="0" applyFont="1" applyFill="1" applyBorder="1" applyAlignment="1">
      <alignment horizontal="center"/>
    </xf>
    <xf numFmtId="0" fontId="60" fillId="9" borderId="27" xfId="0" applyFont="1" applyFill="1" applyBorder="1" applyAlignment="1">
      <alignment horizontal="center"/>
    </xf>
    <xf numFmtId="0" fontId="17" fillId="9" borderId="67" xfId="0" applyFont="1" applyFill="1" applyBorder="1" applyAlignment="1">
      <alignment horizontal="center"/>
    </xf>
    <xf numFmtId="0" fontId="6" fillId="0" borderId="29"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47" xfId="0" applyFont="1" applyBorder="1" applyAlignment="1">
      <alignment horizontal="center"/>
    </xf>
    <xf numFmtId="0" fontId="22" fillId="9" borderId="25" xfId="0" applyFont="1" applyFill="1" applyBorder="1" applyAlignment="1">
      <alignment horizontal="center" vertical="top" wrapText="1"/>
    </xf>
    <xf numFmtId="0" fontId="22" fillId="9" borderId="4" xfId="0" applyFont="1" applyFill="1" applyBorder="1" applyAlignment="1">
      <alignment horizontal="center" vertical="top" wrapText="1"/>
    </xf>
    <xf numFmtId="0" fontId="22" fillId="9" borderId="26" xfId="0" applyFont="1" applyFill="1" applyBorder="1" applyAlignment="1">
      <alignment horizontal="center" vertical="top" wrapText="1"/>
    </xf>
    <xf numFmtId="0" fontId="22" fillId="9" borderId="25" xfId="0" applyFont="1" applyFill="1" applyBorder="1" applyAlignment="1">
      <alignment horizontal="center" vertical="top"/>
    </xf>
    <xf numFmtId="0" fontId="22" fillId="9" borderId="26" xfId="0" applyFont="1" applyFill="1" applyBorder="1" applyAlignment="1">
      <alignment horizontal="center" vertical="top"/>
    </xf>
    <xf numFmtId="0" fontId="6" fillId="11" borderId="38" xfId="0" applyFont="1" applyFill="1" applyBorder="1" applyAlignment="1">
      <alignment horizontal="left" vertical="top" wrapText="1"/>
    </xf>
    <xf numFmtId="0" fontId="6" fillId="11" borderId="41" xfId="0" applyFont="1" applyFill="1" applyBorder="1" applyAlignment="1">
      <alignment horizontal="left" vertical="top" wrapText="1"/>
    </xf>
    <xf numFmtId="0" fontId="25" fillId="9" borderId="64" xfId="0" applyFont="1" applyFill="1" applyBorder="1" applyAlignment="1">
      <alignment horizontal="center"/>
    </xf>
    <xf numFmtId="38" fontId="6" fillId="11" borderId="0" xfId="0" applyNumberFormat="1" applyFont="1" applyFill="1" applyBorder="1" applyAlignment="1">
      <alignment horizontal="center"/>
    </xf>
    <xf numFmtId="0" fontId="6" fillId="11" borderId="0" xfId="0" applyFont="1" applyFill="1" applyBorder="1" applyAlignment="1">
      <alignment horizontal="center"/>
    </xf>
    <xf numFmtId="38" fontId="6" fillId="11" borderId="87" xfId="0" applyNumberFormat="1" applyFont="1" applyFill="1" applyBorder="1" applyAlignment="1">
      <alignment horizontal="center"/>
    </xf>
    <xf numFmtId="0" fontId="6" fillId="11" borderId="90" xfId="0" applyFont="1" applyFill="1" applyBorder="1" applyAlignment="1">
      <alignment horizontal="center"/>
    </xf>
    <xf numFmtId="0" fontId="6" fillId="9" borderId="24" xfId="0" applyFont="1" applyFill="1" applyBorder="1" applyAlignment="1">
      <alignment horizontal="center"/>
    </xf>
    <xf numFmtId="0" fontId="6" fillId="9" borderId="0" xfId="0" applyFont="1" applyFill="1" applyBorder="1" applyAlignment="1">
      <alignment horizontal="center"/>
    </xf>
    <xf numFmtId="0" fontId="6" fillId="9" borderId="12" xfId="0" applyFont="1" applyFill="1" applyBorder="1" applyAlignment="1">
      <alignment horizontal="center"/>
    </xf>
    <xf numFmtId="0" fontId="6" fillId="9" borderId="27" xfId="0" applyFont="1" applyFill="1" applyBorder="1" applyAlignment="1">
      <alignment horizontal="center"/>
    </xf>
    <xf numFmtId="0" fontId="6" fillId="11" borderId="24" xfId="0" applyFont="1" applyFill="1" applyBorder="1" applyAlignment="1">
      <alignment horizontal="center"/>
    </xf>
    <xf numFmtId="0" fontId="6" fillId="11" borderId="12" xfId="0" applyFont="1" applyFill="1" applyBorder="1" applyAlignment="1">
      <alignment horizontal="center"/>
    </xf>
    <xf numFmtId="0" fontId="17" fillId="9" borderId="0" xfId="0" applyFont="1" applyFill="1" applyBorder="1" applyAlignment="1">
      <alignment horizontal="center"/>
    </xf>
    <xf numFmtId="0" fontId="6" fillId="0" borderId="22" xfId="0" applyFont="1" applyBorder="1" applyAlignment="1">
      <alignment horizontal="center"/>
    </xf>
    <xf numFmtId="0" fontId="6" fillId="0" borderId="3" xfId="0" applyFont="1" applyBorder="1" applyAlignment="1">
      <alignment horizontal="center"/>
    </xf>
    <xf numFmtId="0" fontId="6" fillId="0" borderId="23" xfId="0" applyFont="1" applyBorder="1" applyAlignment="1">
      <alignment horizontal="center"/>
    </xf>
    <xf numFmtId="0" fontId="11" fillId="5" borderId="65" xfId="0" applyFont="1" applyFill="1" applyBorder="1" applyAlignment="1">
      <alignment horizontal="left" vertical="top"/>
    </xf>
    <xf numFmtId="0" fontId="11" fillId="5" borderId="46" xfId="0" applyFont="1" applyFill="1" applyBorder="1" applyAlignment="1">
      <alignment horizontal="left" vertical="top"/>
    </xf>
    <xf numFmtId="0" fontId="11" fillId="5" borderId="66" xfId="0" applyFont="1" applyFill="1" applyBorder="1" applyAlignment="1">
      <alignment horizontal="left" vertical="top"/>
    </xf>
    <xf numFmtId="0" fontId="28" fillId="5" borderId="29" xfId="0" applyFont="1" applyFill="1" applyBorder="1" applyAlignment="1">
      <alignment horizontal="center" vertical="top"/>
    </xf>
    <xf numFmtId="0" fontId="28" fillId="5" borderId="31" xfId="0" applyFont="1" applyFill="1" applyBorder="1" applyAlignment="1">
      <alignment horizontal="center" vertical="top"/>
    </xf>
    <xf numFmtId="0" fontId="28" fillId="5" borderId="32" xfId="0" applyFont="1" applyFill="1" applyBorder="1" applyAlignment="1">
      <alignment horizontal="center" vertical="top"/>
    </xf>
    <xf numFmtId="0" fontId="28" fillId="5" borderId="65" xfId="0" applyFont="1" applyFill="1" applyBorder="1" applyAlignment="1">
      <alignment horizontal="center" vertical="top"/>
    </xf>
    <xf numFmtId="0" fontId="28" fillId="5" borderId="46" xfId="0" applyFont="1" applyFill="1" applyBorder="1" applyAlignment="1">
      <alignment horizontal="center" vertical="top"/>
    </xf>
    <xf numFmtId="0" fontId="28" fillId="5" borderId="66" xfId="0" applyFont="1" applyFill="1" applyBorder="1" applyAlignment="1">
      <alignment horizontal="center" vertical="top"/>
    </xf>
    <xf numFmtId="0" fontId="49" fillId="0" borderId="72" xfId="25" applyFont="1" applyBorder="1" applyAlignment="1" applyProtection="1">
      <alignment horizontal="center"/>
      <protection locked="0"/>
    </xf>
    <xf numFmtId="0" fontId="49" fillId="0" borderId="73" xfId="25" applyFont="1" applyBorder="1" applyAlignment="1" applyProtection="1">
      <alignment horizontal="center"/>
      <protection locked="0"/>
    </xf>
    <xf numFmtId="0" fontId="49" fillId="0" borderId="74" xfId="25" applyFont="1" applyBorder="1" applyAlignment="1" applyProtection="1">
      <alignment horizontal="center"/>
      <protection locked="0"/>
    </xf>
    <xf numFmtId="0" fontId="47" fillId="0" borderId="69" xfId="25" applyFont="1" applyBorder="1" applyAlignment="1" applyProtection="1">
      <alignment horizontal="center" vertical="center"/>
      <protection locked="0"/>
    </xf>
    <xf numFmtId="0" fontId="47" fillId="0" borderId="70" xfId="25" applyFont="1" applyBorder="1" applyAlignment="1" applyProtection="1">
      <alignment horizontal="center" vertical="center"/>
      <protection locked="0"/>
    </xf>
    <xf numFmtId="0" fontId="47" fillId="0" borderId="71" xfId="25" applyFont="1" applyBorder="1" applyAlignment="1" applyProtection="1">
      <alignment horizontal="center" vertical="center"/>
      <protection locked="0"/>
    </xf>
  </cellXfs>
  <cellStyles count="30">
    <cellStyle name="Comma" xfId="1" builtinId="3"/>
    <cellStyle name="Comma 2" xfId="13"/>
    <cellStyle name="Comma 3" xfId="14"/>
    <cellStyle name="Currency 2" xfId="10"/>
    <cellStyle name="Currency 2 2" xfId="29"/>
    <cellStyle name="Currency 3" xfId="26"/>
    <cellStyle name="Currency 4" xfId="23"/>
    <cellStyle name="Hyperlink" xfId="2" builtinId="8"/>
    <cellStyle name="Hyperlink 2" xfId="15"/>
    <cellStyle name="Normal" xfId="0" builtinId="0"/>
    <cellStyle name="Normal 10" xfId="25"/>
    <cellStyle name="Normal 11" xfId="5"/>
    <cellStyle name="Normal 2" xfId="4"/>
    <cellStyle name="Normal 2 2" xfId="6"/>
    <cellStyle name="Normal 2 3" xfId="11"/>
    <cellStyle name="Normal 2 4" xfId="27"/>
    <cellStyle name="Normal 2 5" xfId="8"/>
    <cellStyle name="Normal 3" xfId="7"/>
    <cellStyle name="Normal 3 2" xfId="16"/>
    <cellStyle name="Normal 4" xfId="17"/>
    <cellStyle name="Normal 5" xfId="18"/>
    <cellStyle name="Normal 6" xfId="19"/>
    <cellStyle name="Normal 7" xfId="20"/>
    <cellStyle name="Normal 8" xfId="21"/>
    <cellStyle name="Normal 9" xfId="12"/>
    <cellStyle name="Percent" xfId="3" builtinId="5"/>
    <cellStyle name="Percent 2" xfId="9"/>
    <cellStyle name="Percent 2 2" xfId="28"/>
    <cellStyle name="Percent 3" xfId="22"/>
    <cellStyle name="Percent 4" xfId="24"/>
  </cellStyles>
  <dxfs count="12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fill>
        <patternFill patternType="none">
          <bgColor auto="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patternType="none">
          <bgColor auto="1"/>
        </patternFill>
      </fill>
    </dxf>
    <dxf>
      <font>
        <color rgb="FFFF0000"/>
      </font>
      <fill>
        <patternFill>
          <bgColor theme="0" tint="-0.1499679555650502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fill>
        <patternFill patternType="none">
          <bgColor auto="1"/>
        </patternFill>
      </fill>
    </dxf>
    <dxf>
      <font>
        <condense val="0"/>
        <extend val="0"/>
        <color indexed="10"/>
      </font>
    </dxf>
    <dxf>
      <font>
        <condense val="0"/>
        <extend val="0"/>
        <color indexed="10"/>
      </font>
    </dxf>
    <dxf>
      <font>
        <color rgb="FFFF0000"/>
      </font>
      <fill>
        <patternFill patternType="none">
          <bgColor auto="1"/>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33</xdr:row>
      <xdr:rowOff>47625</xdr:rowOff>
    </xdr:from>
    <xdr:to>
      <xdr:col>3</xdr:col>
      <xdr:colOff>152279</xdr:colOff>
      <xdr:row>35</xdr:row>
      <xdr:rowOff>123773</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6238875"/>
          <a:ext cx="971429" cy="419048"/>
        </a:xfrm>
        <a:prstGeom prst="rect">
          <a:avLst/>
        </a:prstGeom>
      </xdr:spPr>
    </xdr:pic>
    <xdr:clientData/>
  </xdr:twoCellAnchor>
  <xdr:twoCellAnchor>
    <xdr:from>
      <xdr:col>0</xdr:col>
      <xdr:colOff>142875</xdr:colOff>
      <xdr:row>33</xdr:row>
      <xdr:rowOff>28575</xdr:rowOff>
    </xdr:from>
    <xdr:to>
      <xdr:col>2</xdr:col>
      <xdr:colOff>219075</xdr:colOff>
      <xdr:row>34</xdr:row>
      <xdr:rowOff>161925</xdr:rowOff>
    </xdr:to>
    <xdr:sp macro="" textlink="">
      <xdr:nvSpPr>
        <xdr:cNvPr id="3" name="Oval 2"/>
        <xdr:cNvSpPr/>
      </xdr:nvSpPr>
      <xdr:spPr>
        <a:xfrm>
          <a:off x="142875" y="6219825"/>
          <a:ext cx="51435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D/Budget/RAT/Realignment/Realignment%20Caseload%20Growth/fy%2004-05/FY%200405%20Audited%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D/Budget/RAT/Realignment/Realignment%20Caseload%20Growth/fy%2004-05/April%2020%202005/Realignment%20Growth%20Calculation%20-%20sourc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apostol/AppData/Local/Microsoft/Windows/Temporary%20Internet%20Files/Content.Outlook/OVMS0QTY/IHSS%20MOE%20COMPARISONS%20for%20CWDA%20V9%2010-2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Qtr"/>
      <sheetName val="CWS"/>
      <sheetName val="CalWORKs Admin"/>
      <sheetName val="Foster Care Admin"/>
      <sheetName val="Food Stamp Admin"/>
      <sheetName val="CEC All"/>
      <sheetName val="Sept 2004"/>
      <sheetName val="Dec 2004"/>
      <sheetName val="Mar 2005"/>
      <sheetName val="June 2005"/>
      <sheetName val="Sheet1"/>
    </sheetNames>
    <sheetDataSet>
      <sheetData sheetId="0"/>
      <sheetData sheetId="1"/>
      <sheetData sheetId="2"/>
      <sheetData sheetId="3"/>
      <sheetData sheetId="4"/>
      <sheetData sheetId="5"/>
      <sheetData sheetId="6"/>
      <sheetData sheetId="7"/>
      <sheetData sheetId="8"/>
      <sheetData sheetId="9"/>
      <sheetData sheetId="10">
        <row r="3">
          <cell r="A3" t="str">
            <v>Program Code</v>
          </cell>
          <cell r="B3" t="str">
            <v xml:space="preserve">PROGRAM </v>
          </cell>
        </row>
        <row r="4">
          <cell r="A4">
            <v>1</v>
          </cell>
          <cell r="B4" t="str">
            <v>other</v>
          </cell>
        </row>
        <row r="5">
          <cell r="A5">
            <v>3</v>
          </cell>
          <cell r="B5" t="str">
            <v>IHSS</v>
          </cell>
        </row>
        <row r="6">
          <cell r="A6">
            <v>5</v>
          </cell>
          <cell r="B6" t="str">
            <v>other</v>
          </cell>
        </row>
        <row r="7">
          <cell r="A7">
            <v>6</v>
          </cell>
          <cell r="B7" t="str">
            <v>other</v>
          </cell>
        </row>
        <row r="8">
          <cell r="A8">
            <v>7</v>
          </cell>
          <cell r="B8" t="str">
            <v>CWS</v>
          </cell>
        </row>
        <row r="9">
          <cell r="A9">
            <v>8</v>
          </cell>
          <cell r="B9" t="str">
            <v>CWS</v>
          </cell>
        </row>
        <row r="10">
          <cell r="A10">
            <v>10</v>
          </cell>
          <cell r="B10" t="str">
            <v>other</v>
          </cell>
        </row>
        <row r="11">
          <cell r="A11">
            <v>12</v>
          </cell>
          <cell r="B11" t="str">
            <v>other</v>
          </cell>
        </row>
        <row r="12">
          <cell r="A12">
            <v>14</v>
          </cell>
          <cell r="B12" t="str">
            <v>other</v>
          </cell>
        </row>
        <row r="13">
          <cell r="A13">
            <v>16</v>
          </cell>
          <cell r="B13" t="str">
            <v>other</v>
          </cell>
        </row>
        <row r="14">
          <cell r="A14">
            <v>17</v>
          </cell>
          <cell r="B14" t="str">
            <v>other</v>
          </cell>
        </row>
        <row r="15">
          <cell r="A15">
            <v>18</v>
          </cell>
          <cell r="B15" t="str">
            <v>other</v>
          </cell>
        </row>
        <row r="16">
          <cell r="A16">
            <v>19</v>
          </cell>
          <cell r="B16" t="str">
            <v>other</v>
          </cell>
        </row>
        <row r="17">
          <cell r="A17">
            <v>20</v>
          </cell>
          <cell r="B17" t="str">
            <v>other</v>
          </cell>
        </row>
        <row r="18">
          <cell r="A18">
            <v>21</v>
          </cell>
          <cell r="B18" t="str">
            <v>other</v>
          </cell>
        </row>
        <row r="19">
          <cell r="A19">
            <v>22</v>
          </cell>
          <cell r="B19" t="str">
            <v>other</v>
          </cell>
        </row>
        <row r="20">
          <cell r="A20">
            <v>23</v>
          </cell>
          <cell r="B20" t="str">
            <v>IHSS</v>
          </cell>
        </row>
        <row r="21">
          <cell r="A21">
            <v>24</v>
          </cell>
          <cell r="B21" t="str">
            <v>other</v>
          </cell>
        </row>
        <row r="22">
          <cell r="A22">
            <v>25</v>
          </cell>
          <cell r="B22" t="str">
            <v>other</v>
          </cell>
        </row>
        <row r="23">
          <cell r="A23">
            <v>26</v>
          </cell>
          <cell r="B23" t="str">
            <v>CalLearn</v>
          </cell>
        </row>
        <row r="24">
          <cell r="A24">
            <v>27</v>
          </cell>
          <cell r="B24" t="str">
            <v>CalLearn</v>
          </cell>
        </row>
        <row r="25">
          <cell r="A25">
            <v>28</v>
          </cell>
          <cell r="B25" t="str">
            <v>other</v>
          </cell>
        </row>
        <row r="26">
          <cell r="A26">
            <v>29</v>
          </cell>
          <cell r="B26" t="str">
            <v>Foster Care Admin</v>
          </cell>
        </row>
        <row r="27">
          <cell r="A27">
            <v>30</v>
          </cell>
          <cell r="B27" t="str">
            <v xml:space="preserve">Kingap </v>
          </cell>
        </row>
        <row r="28">
          <cell r="A28">
            <v>31</v>
          </cell>
          <cell r="B28" t="str">
            <v xml:space="preserve">Kingap </v>
          </cell>
        </row>
        <row r="29">
          <cell r="A29">
            <v>32</v>
          </cell>
          <cell r="B29" t="str">
            <v>other</v>
          </cell>
        </row>
        <row r="30">
          <cell r="A30">
            <v>34</v>
          </cell>
          <cell r="B30" t="str">
            <v>CWS</v>
          </cell>
        </row>
        <row r="31">
          <cell r="A31">
            <v>35</v>
          </cell>
          <cell r="B31" t="str">
            <v>other</v>
          </cell>
        </row>
        <row r="32">
          <cell r="A32">
            <v>36</v>
          </cell>
          <cell r="B32" t="str">
            <v>Child Care Stage 1</v>
          </cell>
        </row>
        <row r="33">
          <cell r="A33">
            <v>37</v>
          </cell>
          <cell r="B33" t="str">
            <v>other</v>
          </cell>
        </row>
        <row r="34">
          <cell r="A34">
            <v>39</v>
          </cell>
          <cell r="B34" t="str">
            <v>other</v>
          </cell>
        </row>
        <row r="35">
          <cell r="A35">
            <v>40</v>
          </cell>
          <cell r="B35" t="str">
            <v>CalWORKs Elig</v>
          </cell>
        </row>
        <row r="36">
          <cell r="A36">
            <v>41</v>
          </cell>
          <cell r="B36" t="str">
            <v>Group Home Monthly Visits</v>
          </cell>
        </row>
        <row r="37">
          <cell r="A37">
            <v>52</v>
          </cell>
          <cell r="B37" t="str">
            <v>other</v>
          </cell>
        </row>
        <row r="38">
          <cell r="A38">
            <v>53</v>
          </cell>
          <cell r="B38" t="str">
            <v>Child Care Stage 1</v>
          </cell>
        </row>
        <row r="39">
          <cell r="A39">
            <v>54</v>
          </cell>
          <cell r="B39" t="str">
            <v>Child Care Stage 1</v>
          </cell>
        </row>
        <row r="40">
          <cell r="A40">
            <v>55</v>
          </cell>
          <cell r="B40" t="str">
            <v>CalWORKs Elig</v>
          </cell>
        </row>
        <row r="41">
          <cell r="A41">
            <v>56</v>
          </cell>
          <cell r="B41" t="str">
            <v>CalWORKs Elig</v>
          </cell>
        </row>
        <row r="42">
          <cell r="A42">
            <v>61</v>
          </cell>
          <cell r="B42" t="str">
            <v>Foster Home Licensing</v>
          </cell>
        </row>
        <row r="43">
          <cell r="A43">
            <v>62</v>
          </cell>
          <cell r="B43" t="str">
            <v>Foster Home Licensing</v>
          </cell>
        </row>
        <row r="44">
          <cell r="A44">
            <v>65</v>
          </cell>
          <cell r="B44" t="str">
            <v>CalWORKs Elig</v>
          </cell>
        </row>
        <row r="45">
          <cell r="A45">
            <v>66</v>
          </cell>
          <cell r="B45" t="str">
            <v>CalWORKs Elig</v>
          </cell>
        </row>
        <row r="46">
          <cell r="A46">
            <v>67</v>
          </cell>
          <cell r="B46" t="str">
            <v>other</v>
          </cell>
        </row>
        <row r="47">
          <cell r="A47">
            <v>70</v>
          </cell>
          <cell r="B47" t="str">
            <v>Food Stamp Admin</v>
          </cell>
        </row>
        <row r="48">
          <cell r="A48">
            <v>88</v>
          </cell>
          <cell r="B48" t="str">
            <v>CWS</v>
          </cell>
        </row>
        <row r="49">
          <cell r="A49">
            <v>89</v>
          </cell>
          <cell r="B49" t="str">
            <v>CWS</v>
          </cell>
        </row>
        <row r="50">
          <cell r="A50">
            <v>90</v>
          </cell>
          <cell r="B50" t="str">
            <v>CalWORKs Incentives</v>
          </cell>
        </row>
        <row r="51">
          <cell r="A51">
            <v>91</v>
          </cell>
          <cell r="B51" t="str">
            <v>CalWORKs Incentives</v>
          </cell>
        </row>
        <row r="52">
          <cell r="A52">
            <v>92</v>
          </cell>
          <cell r="B52" t="str">
            <v>CalWORKs Incentives</v>
          </cell>
        </row>
        <row r="53">
          <cell r="A53">
            <v>93</v>
          </cell>
          <cell r="B53" t="str">
            <v>CalWORKs Incentives</v>
          </cell>
        </row>
        <row r="54">
          <cell r="A54">
            <v>94</v>
          </cell>
          <cell r="B54" t="str">
            <v>CalWORKs Incentives</v>
          </cell>
        </row>
        <row r="55">
          <cell r="A55">
            <v>95</v>
          </cell>
          <cell r="B55" t="str">
            <v>CalWORKs Incentives</v>
          </cell>
        </row>
        <row r="56">
          <cell r="A56">
            <v>96</v>
          </cell>
          <cell r="B56" t="str">
            <v>CalWORKs Incentives</v>
          </cell>
        </row>
        <row r="57">
          <cell r="A57">
            <v>97</v>
          </cell>
          <cell r="B57" t="str">
            <v>CalWORKs Incentives</v>
          </cell>
        </row>
        <row r="58">
          <cell r="A58">
            <v>100</v>
          </cell>
          <cell r="B58" t="str">
            <v>CWS</v>
          </cell>
        </row>
        <row r="59">
          <cell r="A59">
            <v>101</v>
          </cell>
          <cell r="B59" t="str">
            <v>other</v>
          </cell>
        </row>
        <row r="60">
          <cell r="A60">
            <v>102</v>
          </cell>
          <cell r="B60" t="str">
            <v>IHSS</v>
          </cell>
        </row>
        <row r="61">
          <cell r="A61">
            <v>103</v>
          </cell>
          <cell r="B61" t="str">
            <v>IHSS</v>
          </cell>
        </row>
        <row r="62">
          <cell r="A62">
            <v>104</v>
          </cell>
          <cell r="B62" t="str">
            <v>IHSS</v>
          </cell>
        </row>
        <row r="63">
          <cell r="A63">
            <v>105</v>
          </cell>
          <cell r="B63" t="str">
            <v>other</v>
          </cell>
        </row>
        <row r="64">
          <cell r="A64">
            <v>106</v>
          </cell>
          <cell r="B64" t="str">
            <v>CWS</v>
          </cell>
        </row>
        <row r="65">
          <cell r="A65">
            <v>107</v>
          </cell>
          <cell r="B65" t="str">
            <v>CWS</v>
          </cell>
        </row>
        <row r="66">
          <cell r="A66">
            <v>108</v>
          </cell>
          <cell r="B66" t="str">
            <v>other</v>
          </cell>
        </row>
        <row r="67">
          <cell r="A67">
            <v>109</v>
          </cell>
          <cell r="B67" t="str">
            <v>Welfare to Work</v>
          </cell>
        </row>
        <row r="68">
          <cell r="A68">
            <v>110</v>
          </cell>
          <cell r="B68" t="str">
            <v>CWS</v>
          </cell>
        </row>
        <row r="69">
          <cell r="A69">
            <v>111</v>
          </cell>
          <cell r="B69" t="str">
            <v>Emancipated Youth Stipends</v>
          </cell>
        </row>
        <row r="70">
          <cell r="A70">
            <v>113</v>
          </cell>
          <cell r="B70" t="str">
            <v>CSBG</v>
          </cell>
        </row>
        <row r="71">
          <cell r="A71">
            <v>114</v>
          </cell>
          <cell r="B71" t="str">
            <v>CSBG</v>
          </cell>
        </row>
        <row r="72">
          <cell r="A72">
            <v>115</v>
          </cell>
          <cell r="B72" t="str">
            <v>CSBG</v>
          </cell>
        </row>
        <row r="73">
          <cell r="A73">
            <v>117</v>
          </cell>
          <cell r="B73" t="str">
            <v>Adoptions Basic</v>
          </cell>
        </row>
        <row r="74">
          <cell r="A74">
            <v>118</v>
          </cell>
          <cell r="B74" t="str">
            <v>Adoptions Basic</v>
          </cell>
        </row>
        <row r="75">
          <cell r="A75">
            <v>121</v>
          </cell>
          <cell r="B75" t="str">
            <v>Non Recurring Adoption</v>
          </cell>
        </row>
        <row r="76">
          <cell r="A76">
            <v>123</v>
          </cell>
          <cell r="B76" t="str">
            <v>Adoptions Basic</v>
          </cell>
        </row>
        <row r="77">
          <cell r="A77">
            <v>125</v>
          </cell>
          <cell r="B77" t="str">
            <v>Adoptions Basic</v>
          </cell>
        </row>
        <row r="78">
          <cell r="A78">
            <v>127</v>
          </cell>
          <cell r="B78" t="str">
            <v>other</v>
          </cell>
        </row>
        <row r="79">
          <cell r="A79">
            <v>128</v>
          </cell>
          <cell r="B79" t="str">
            <v>other</v>
          </cell>
        </row>
        <row r="80">
          <cell r="A80">
            <v>129</v>
          </cell>
          <cell r="B80" t="str">
            <v>other</v>
          </cell>
        </row>
        <row r="81">
          <cell r="A81">
            <v>130</v>
          </cell>
          <cell r="B81" t="str">
            <v>other</v>
          </cell>
        </row>
        <row r="82">
          <cell r="A82">
            <v>131</v>
          </cell>
          <cell r="B82" t="str">
            <v>other</v>
          </cell>
        </row>
        <row r="83">
          <cell r="A83">
            <v>132</v>
          </cell>
          <cell r="B83" t="str">
            <v>other</v>
          </cell>
        </row>
        <row r="84">
          <cell r="A84">
            <v>133</v>
          </cell>
          <cell r="B84" t="str">
            <v>other</v>
          </cell>
        </row>
        <row r="85">
          <cell r="A85">
            <v>134</v>
          </cell>
          <cell r="B85" t="str">
            <v>CWS</v>
          </cell>
        </row>
        <row r="86">
          <cell r="A86">
            <v>135</v>
          </cell>
          <cell r="B86" t="str">
            <v>CSBG</v>
          </cell>
        </row>
        <row r="87">
          <cell r="A87">
            <v>136</v>
          </cell>
          <cell r="B87" t="str">
            <v>CWS</v>
          </cell>
        </row>
        <row r="88">
          <cell r="A88">
            <v>137</v>
          </cell>
          <cell r="B88" t="str">
            <v>Options For Recovery</v>
          </cell>
        </row>
        <row r="89">
          <cell r="A89">
            <v>138</v>
          </cell>
          <cell r="B89" t="str">
            <v>CWS</v>
          </cell>
        </row>
        <row r="90">
          <cell r="A90">
            <v>139</v>
          </cell>
          <cell r="B90" t="str">
            <v>other</v>
          </cell>
        </row>
        <row r="91">
          <cell r="A91">
            <v>140</v>
          </cell>
          <cell r="B91" t="str">
            <v>other</v>
          </cell>
        </row>
        <row r="92">
          <cell r="A92">
            <v>141</v>
          </cell>
          <cell r="B92" t="str">
            <v>other</v>
          </cell>
        </row>
        <row r="93">
          <cell r="A93">
            <v>142</v>
          </cell>
          <cell r="B93" t="str">
            <v>other</v>
          </cell>
        </row>
        <row r="94">
          <cell r="A94">
            <v>143</v>
          </cell>
          <cell r="B94" t="str">
            <v>CWS</v>
          </cell>
        </row>
        <row r="95">
          <cell r="A95">
            <v>144</v>
          </cell>
          <cell r="B95" t="str">
            <v>CWS</v>
          </cell>
        </row>
        <row r="96">
          <cell r="A96">
            <v>145</v>
          </cell>
          <cell r="B96" t="str">
            <v>CWS</v>
          </cell>
        </row>
        <row r="97">
          <cell r="A97">
            <v>146</v>
          </cell>
          <cell r="B97" t="str">
            <v>CWS</v>
          </cell>
        </row>
        <row r="98">
          <cell r="A98">
            <v>147</v>
          </cell>
          <cell r="B98" t="str">
            <v>CWS</v>
          </cell>
        </row>
        <row r="99">
          <cell r="A99">
            <v>148</v>
          </cell>
          <cell r="B99" t="str">
            <v>CWS</v>
          </cell>
        </row>
        <row r="100">
          <cell r="A100">
            <v>150</v>
          </cell>
          <cell r="B100" t="str">
            <v>other</v>
          </cell>
        </row>
        <row r="101">
          <cell r="A101">
            <v>151</v>
          </cell>
          <cell r="B101" t="str">
            <v>other</v>
          </cell>
        </row>
        <row r="102">
          <cell r="A102">
            <v>154</v>
          </cell>
          <cell r="B102" t="str">
            <v>other</v>
          </cell>
        </row>
        <row r="103">
          <cell r="A103">
            <v>153</v>
          </cell>
          <cell r="B103" t="str">
            <v>Foster Home Licensing</v>
          </cell>
        </row>
        <row r="104">
          <cell r="A104">
            <v>155</v>
          </cell>
          <cell r="B104" t="str">
            <v>Foster Home Licensing</v>
          </cell>
        </row>
        <row r="105">
          <cell r="A105">
            <v>156</v>
          </cell>
          <cell r="B105" t="str">
            <v>Foster Home Licensing</v>
          </cell>
        </row>
        <row r="106">
          <cell r="A106">
            <v>157</v>
          </cell>
          <cell r="B106" t="str">
            <v>Foster Home Licensing</v>
          </cell>
        </row>
        <row r="107">
          <cell r="A107">
            <v>158</v>
          </cell>
          <cell r="B107" t="str">
            <v>Foster Home Licensing</v>
          </cell>
        </row>
        <row r="108">
          <cell r="A108">
            <v>159</v>
          </cell>
          <cell r="B108" t="str">
            <v>State Family Preservation</v>
          </cell>
        </row>
        <row r="109">
          <cell r="A109">
            <v>160</v>
          </cell>
          <cell r="B109" t="str">
            <v>Fed CC  Block Grant</v>
          </cell>
        </row>
        <row r="110">
          <cell r="A110">
            <v>162</v>
          </cell>
          <cell r="B110" t="str">
            <v>other</v>
          </cell>
        </row>
        <row r="111">
          <cell r="A111">
            <v>164</v>
          </cell>
          <cell r="B111" t="str">
            <v>CWS</v>
          </cell>
        </row>
        <row r="112">
          <cell r="A112">
            <v>165</v>
          </cell>
          <cell r="B112" t="str">
            <v>other</v>
          </cell>
        </row>
        <row r="113">
          <cell r="A113">
            <v>167</v>
          </cell>
          <cell r="B113" t="str">
            <v>CAPIT</v>
          </cell>
        </row>
        <row r="114">
          <cell r="A114">
            <v>168</v>
          </cell>
          <cell r="B114" t="str">
            <v>State Family Preservation</v>
          </cell>
        </row>
        <row r="115">
          <cell r="A115">
            <v>170</v>
          </cell>
          <cell r="B115" t="str">
            <v>CWS</v>
          </cell>
        </row>
        <row r="116">
          <cell r="A116">
            <v>172</v>
          </cell>
          <cell r="B116" t="str">
            <v>Options For Recovery</v>
          </cell>
        </row>
        <row r="117">
          <cell r="A117">
            <v>174</v>
          </cell>
          <cell r="B117" t="str">
            <v>State Family Preservation</v>
          </cell>
        </row>
        <row r="118">
          <cell r="A118">
            <v>175</v>
          </cell>
          <cell r="B118" t="str">
            <v>State Family Preservation</v>
          </cell>
        </row>
        <row r="119">
          <cell r="A119">
            <v>177</v>
          </cell>
          <cell r="B119" t="str">
            <v>State Family Preservation</v>
          </cell>
        </row>
        <row r="120">
          <cell r="A120">
            <v>179</v>
          </cell>
          <cell r="B120" t="str">
            <v>State Family Preservation</v>
          </cell>
        </row>
        <row r="121">
          <cell r="A121">
            <v>182</v>
          </cell>
          <cell r="B121" t="str">
            <v>Independent Living Program</v>
          </cell>
        </row>
        <row r="122">
          <cell r="A122">
            <v>184</v>
          </cell>
          <cell r="B122" t="str">
            <v>Independent Living Program</v>
          </cell>
        </row>
        <row r="123">
          <cell r="A123">
            <v>190</v>
          </cell>
          <cell r="B123" t="str">
            <v>Polinsky Unreimbursed Costs</v>
          </cell>
        </row>
        <row r="124">
          <cell r="A124">
            <v>191</v>
          </cell>
          <cell r="B124" t="str">
            <v>other</v>
          </cell>
        </row>
        <row r="125">
          <cell r="A125">
            <v>195</v>
          </cell>
          <cell r="B125" t="str">
            <v>Options For Recovery</v>
          </cell>
        </row>
        <row r="126">
          <cell r="A126">
            <v>204</v>
          </cell>
          <cell r="B126" t="str">
            <v>CalWORKs Elig</v>
          </cell>
        </row>
        <row r="127">
          <cell r="A127">
            <v>211</v>
          </cell>
          <cell r="B127" t="str">
            <v>Food Stamp Admin</v>
          </cell>
        </row>
        <row r="128">
          <cell r="A128">
            <v>214</v>
          </cell>
          <cell r="B128" t="str">
            <v>Food Stamp Admin</v>
          </cell>
        </row>
        <row r="129">
          <cell r="A129">
            <v>215</v>
          </cell>
          <cell r="B129" t="str">
            <v>Medi-Cal Admin</v>
          </cell>
        </row>
        <row r="130">
          <cell r="A130">
            <v>217</v>
          </cell>
          <cell r="B130" t="str">
            <v>CMSHOS</v>
          </cell>
        </row>
        <row r="131">
          <cell r="A131">
            <v>218</v>
          </cell>
          <cell r="B131" t="str">
            <v>Food Stamp Admin</v>
          </cell>
        </row>
        <row r="132">
          <cell r="A132">
            <v>219</v>
          </cell>
          <cell r="B132" t="str">
            <v>other</v>
          </cell>
        </row>
        <row r="133">
          <cell r="A133">
            <v>222</v>
          </cell>
          <cell r="B133" t="str">
            <v>other</v>
          </cell>
        </row>
        <row r="134">
          <cell r="A134">
            <v>223</v>
          </cell>
          <cell r="B134" t="str">
            <v>EA Foster Care Elig</v>
          </cell>
        </row>
        <row r="135">
          <cell r="A135">
            <v>225</v>
          </cell>
          <cell r="B135" t="str">
            <v>other</v>
          </cell>
        </row>
        <row r="136">
          <cell r="A136">
            <v>226</v>
          </cell>
          <cell r="B136" t="str">
            <v>CalWORKs Elig</v>
          </cell>
        </row>
        <row r="137">
          <cell r="A137">
            <v>230</v>
          </cell>
          <cell r="B137" t="str">
            <v>Foster Care Admin</v>
          </cell>
        </row>
        <row r="138">
          <cell r="A138">
            <v>233</v>
          </cell>
          <cell r="B138" t="str">
            <v>Welfare to Work</v>
          </cell>
        </row>
        <row r="139">
          <cell r="A139">
            <v>234</v>
          </cell>
          <cell r="B139" t="str">
            <v>Food Stamp Admin</v>
          </cell>
        </row>
        <row r="140">
          <cell r="A140">
            <v>236</v>
          </cell>
          <cell r="B140" t="str">
            <v>other</v>
          </cell>
        </row>
        <row r="141">
          <cell r="A141">
            <v>237</v>
          </cell>
          <cell r="B141" t="str">
            <v>Independent Living Program</v>
          </cell>
        </row>
        <row r="142">
          <cell r="A142">
            <v>238</v>
          </cell>
          <cell r="B142" t="str">
            <v>CalWORKs Elig</v>
          </cell>
        </row>
        <row r="143">
          <cell r="A143">
            <v>245</v>
          </cell>
          <cell r="B143" t="str">
            <v>other</v>
          </cell>
        </row>
        <row r="144">
          <cell r="A144">
            <v>251</v>
          </cell>
          <cell r="B144" t="str">
            <v>Refugee Assistance Admin</v>
          </cell>
        </row>
        <row r="145">
          <cell r="A145">
            <v>257</v>
          </cell>
          <cell r="B145" t="str">
            <v>Welfare to Work</v>
          </cell>
        </row>
        <row r="146">
          <cell r="A146">
            <v>261</v>
          </cell>
          <cell r="B146" t="str">
            <v>other</v>
          </cell>
        </row>
        <row r="147">
          <cell r="A147">
            <v>262</v>
          </cell>
          <cell r="B147" t="str">
            <v>Food Stamp Admin</v>
          </cell>
        </row>
        <row r="148">
          <cell r="A148">
            <v>263</v>
          </cell>
          <cell r="B148" t="str">
            <v>CalWORKs Elig</v>
          </cell>
        </row>
        <row r="149">
          <cell r="A149">
            <v>268</v>
          </cell>
          <cell r="B149" t="str">
            <v>Food Stamp Admin</v>
          </cell>
        </row>
        <row r="150">
          <cell r="A150">
            <v>269</v>
          </cell>
          <cell r="B150" t="str">
            <v>CalWORKs Elig</v>
          </cell>
        </row>
        <row r="151">
          <cell r="A151">
            <v>271</v>
          </cell>
          <cell r="B151" t="str">
            <v>Medi-Cal Admin</v>
          </cell>
        </row>
        <row r="152">
          <cell r="A152">
            <v>275</v>
          </cell>
          <cell r="B152" t="str">
            <v>Food Stamp Admin</v>
          </cell>
        </row>
        <row r="153">
          <cell r="A153">
            <v>278</v>
          </cell>
          <cell r="B153" t="str">
            <v>CalWORKs Elig</v>
          </cell>
        </row>
        <row r="154">
          <cell r="A154">
            <v>280</v>
          </cell>
          <cell r="B154" t="str">
            <v>other</v>
          </cell>
        </row>
        <row r="155">
          <cell r="A155">
            <v>281</v>
          </cell>
          <cell r="B155" t="str">
            <v>other</v>
          </cell>
        </row>
        <row r="156">
          <cell r="A156">
            <v>291</v>
          </cell>
          <cell r="B156" t="str">
            <v>other</v>
          </cell>
        </row>
        <row r="157">
          <cell r="A157">
            <v>293</v>
          </cell>
          <cell r="B157" t="str">
            <v>CalWORKs Elig</v>
          </cell>
        </row>
        <row r="158">
          <cell r="A158">
            <v>300</v>
          </cell>
          <cell r="B158" t="str">
            <v>other</v>
          </cell>
        </row>
        <row r="159">
          <cell r="A159">
            <v>301</v>
          </cell>
          <cell r="B159" t="str">
            <v>CalWORKs Elig</v>
          </cell>
        </row>
        <row r="160">
          <cell r="A160">
            <v>302</v>
          </cell>
          <cell r="B160" t="str">
            <v>other</v>
          </cell>
        </row>
        <row r="161">
          <cell r="A161">
            <v>305</v>
          </cell>
          <cell r="B161" t="str">
            <v>CalWORKs Elig</v>
          </cell>
        </row>
        <row r="162">
          <cell r="A162">
            <v>306</v>
          </cell>
          <cell r="B162" t="str">
            <v>FSET</v>
          </cell>
        </row>
        <row r="163">
          <cell r="A163">
            <v>307</v>
          </cell>
          <cell r="B163" t="str">
            <v>FSET</v>
          </cell>
        </row>
        <row r="164">
          <cell r="A164">
            <v>308</v>
          </cell>
          <cell r="B164" t="str">
            <v>CAPI</v>
          </cell>
        </row>
        <row r="165">
          <cell r="A165">
            <v>309</v>
          </cell>
          <cell r="B165" t="str">
            <v>Medi-Cal Admin</v>
          </cell>
        </row>
        <row r="166">
          <cell r="A166">
            <v>310</v>
          </cell>
          <cell r="B166" t="str">
            <v>Food Stamp Admin</v>
          </cell>
        </row>
        <row r="167">
          <cell r="A167">
            <v>311</v>
          </cell>
          <cell r="B167" t="str">
            <v>other</v>
          </cell>
        </row>
        <row r="168">
          <cell r="A168">
            <v>312</v>
          </cell>
          <cell r="B168" t="str">
            <v>Food Stamp Admin</v>
          </cell>
        </row>
        <row r="169">
          <cell r="A169">
            <v>315</v>
          </cell>
          <cell r="B169" t="str">
            <v>other</v>
          </cell>
        </row>
        <row r="170">
          <cell r="A170">
            <v>320</v>
          </cell>
          <cell r="B170" t="str">
            <v>other</v>
          </cell>
        </row>
        <row r="171">
          <cell r="A171">
            <v>321</v>
          </cell>
          <cell r="B171" t="str">
            <v>CalWORKs Elig</v>
          </cell>
        </row>
        <row r="172">
          <cell r="A172">
            <v>322</v>
          </cell>
          <cell r="B172" t="str">
            <v>other</v>
          </cell>
        </row>
        <row r="173">
          <cell r="A173">
            <v>323</v>
          </cell>
          <cell r="B173" t="str">
            <v>other</v>
          </cell>
        </row>
        <row r="174">
          <cell r="A174">
            <v>324</v>
          </cell>
          <cell r="B174" t="str">
            <v>other</v>
          </cell>
        </row>
        <row r="175">
          <cell r="A175">
            <v>325</v>
          </cell>
          <cell r="B175" t="str">
            <v>other</v>
          </cell>
        </row>
        <row r="176">
          <cell r="A176">
            <v>326</v>
          </cell>
          <cell r="B176" t="str">
            <v>other</v>
          </cell>
        </row>
        <row r="177">
          <cell r="A177">
            <v>327</v>
          </cell>
          <cell r="B177" t="str">
            <v>other</v>
          </cell>
        </row>
        <row r="178">
          <cell r="A178">
            <v>328</v>
          </cell>
          <cell r="B178" t="str">
            <v>Kinship &amp; Foster Care Emerg Fund</v>
          </cell>
        </row>
        <row r="179">
          <cell r="A179">
            <v>330</v>
          </cell>
          <cell r="B179" t="str">
            <v>IHSS</v>
          </cell>
        </row>
        <row r="180">
          <cell r="A180">
            <v>331</v>
          </cell>
          <cell r="B180" t="str">
            <v>other</v>
          </cell>
        </row>
        <row r="181">
          <cell r="A181">
            <v>334</v>
          </cell>
          <cell r="B181" t="str">
            <v>other</v>
          </cell>
        </row>
        <row r="182">
          <cell r="A182">
            <v>336</v>
          </cell>
          <cell r="B182" t="str">
            <v>Foster Home Licensing</v>
          </cell>
        </row>
        <row r="183">
          <cell r="A183">
            <v>337</v>
          </cell>
          <cell r="B183" t="str">
            <v>Foster Home Licensing</v>
          </cell>
        </row>
        <row r="184">
          <cell r="A184">
            <v>340</v>
          </cell>
          <cell r="B184" t="str">
            <v>CalWORKs Elig</v>
          </cell>
        </row>
        <row r="185">
          <cell r="A185">
            <v>341</v>
          </cell>
          <cell r="B185" t="str">
            <v>Food Stamp Admin</v>
          </cell>
        </row>
        <row r="186">
          <cell r="A186">
            <v>342</v>
          </cell>
          <cell r="B186" t="str">
            <v>other</v>
          </cell>
        </row>
        <row r="187">
          <cell r="A187">
            <v>343</v>
          </cell>
          <cell r="B187" t="str">
            <v>Food Stamp Admin</v>
          </cell>
        </row>
        <row r="188">
          <cell r="A188">
            <v>344</v>
          </cell>
          <cell r="B188" t="str">
            <v>Food Stamp Admin</v>
          </cell>
        </row>
        <row r="189">
          <cell r="A189">
            <v>345</v>
          </cell>
          <cell r="B189" t="str">
            <v>Foster Care Admin</v>
          </cell>
        </row>
        <row r="190">
          <cell r="A190">
            <v>346</v>
          </cell>
          <cell r="B190" t="str">
            <v>Foster Care Admin</v>
          </cell>
        </row>
        <row r="191">
          <cell r="A191">
            <v>347</v>
          </cell>
          <cell r="B191" t="str">
            <v>Food Stamp Admin</v>
          </cell>
        </row>
        <row r="192">
          <cell r="A192">
            <v>348</v>
          </cell>
          <cell r="B192" t="str">
            <v>other</v>
          </cell>
        </row>
        <row r="193">
          <cell r="A193">
            <v>349</v>
          </cell>
          <cell r="B193" t="str">
            <v>Medi-Cal Admin</v>
          </cell>
        </row>
        <row r="194">
          <cell r="A194">
            <v>350</v>
          </cell>
          <cell r="B194" t="str">
            <v>Medi-Cal Admin</v>
          </cell>
        </row>
        <row r="195">
          <cell r="A195">
            <v>351</v>
          </cell>
          <cell r="B195" t="str">
            <v>Refugee Assistance Admin</v>
          </cell>
        </row>
        <row r="196">
          <cell r="A196">
            <v>352</v>
          </cell>
          <cell r="B196" t="str">
            <v>General Relief Admin</v>
          </cell>
        </row>
        <row r="197">
          <cell r="A197">
            <v>358</v>
          </cell>
          <cell r="B197" t="str">
            <v>CWS</v>
          </cell>
        </row>
        <row r="198">
          <cell r="A198">
            <v>359</v>
          </cell>
          <cell r="B198" t="str">
            <v>CWS</v>
          </cell>
        </row>
        <row r="199">
          <cell r="A199">
            <v>360</v>
          </cell>
          <cell r="B199" t="str">
            <v>other</v>
          </cell>
        </row>
        <row r="200">
          <cell r="A200">
            <v>389</v>
          </cell>
          <cell r="B200" t="str">
            <v>CAPI</v>
          </cell>
        </row>
        <row r="201">
          <cell r="A201">
            <v>392</v>
          </cell>
          <cell r="B201" t="str">
            <v>CalWORKs Elig</v>
          </cell>
        </row>
        <row r="202">
          <cell r="A202">
            <v>393</v>
          </cell>
          <cell r="B202" t="str">
            <v>other</v>
          </cell>
        </row>
        <row r="203">
          <cell r="A203">
            <v>394</v>
          </cell>
          <cell r="B203" t="str">
            <v>CalWORKs Elig</v>
          </cell>
        </row>
        <row r="204">
          <cell r="A204">
            <v>432</v>
          </cell>
          <cell r="B204" t="str">
            <v>CalLearn</v>
          </cell>
        </row>
        <row r="205">
          <cell r="A205">
            <v>451</v>
          </cell>
          <cell r="B205" t="str">
            <v>Welfare to Work</v>
          </cell>
        </row>
        <row r="206">
          <cell r="A206">
            <v>453</v>
          </cell>
          <cell r="B206" t="str">
            <v>Child Care Stage 1</v>
          </cell>
        </row>
        <row r="207">
          <cell r="A207">
            <v>464</v>
          </cell>
          <cell r="B207" t="str">
            <v>FSET</v>
          </cell>
        </row>
        <row r="208">
          <cell r="A208">
            <v>468</v>
          </cell>
          <cell r="B208" t="str">
            <v>FSET</v>
          </cell>
        </row>
        <row r="209">
          <cell r="A209">
            <v>478</v>
          </cell>
          <cell r="B209" t="str">
            <v>other</v>
          </cell>
        </row>
        <row r="210">
          <cell r="A210">
            <v>480</v>
          </cell>
          <cell r="B210" t="str">
            <v>other</v>
          </cell>
        </row>
        <row r="211">
          <cell r="A211">
            <v>493</v>
          </cell>
          <cell r="B211" t="str">
            <v xml:space="preserve">SUO-Kinship/FC Emerg Funds (A 9/04)   </v>
          </cell>
        </row>
        <row r="212">
          <cell r="A212">
            <v>501</v>
          </cell>
          <cell r="B212" t="str">
            <v>State Family Preservation</v>
          </cell>
        </row>
        <row r="213">
          <cell r="A213">
            <v>504</v>
          </cell>
          <cell r="B213" t="str">
            <v>Foster Parent Training/Recruitment</v>
          </cell>
        </row>
        <row r="214">
          <cell r="A214">
            <v>505</v>
          </cell>
          <cell r="B214" t="str">
            <v>Foster Parent Training/Recruitment</v>
          </cell>
        </row>
        <row r="215">
          <cell r="A215">
            <v>506</v>
          </cell>
          <cell r="B215" t="str">
            <v>Foster Parent Training/Recruitment</v>
          </cell>
        </row>
        <row r="216">
          <cell r="A216">
            <v>507</v>
          </cell>
          <cell r="B216" t="str">
            <v>Foster Parent Training/Recruitment</v>
          </cell>
        </row>
        <row r="217">
          <cell r="A217">
            <v>508</v>
          </cell>
          <cell r="B217" t="str">
            <v>Foster Parent Training/Recruitment</v>
          </cell>
        </row>
        <row r="218">
          <cell r="A218">
            <v>513</v>
          </cell>
          <cell r="B218" t="str">
            <v>CWS</v>
          </cell>
        </row>
        <row r="219">
          <cell r="A219">
            <v>515</v>
          </cell>
          <cell r="B219" t="str">
            <v>PSSF</v>
          </cell>
        </row>
        <row r="220">
          <cell r="A220">
            <v>516</v>
          </cell>
          <cell r="B220" t="str">
            <v>PSSF</v>
          </cell>
        </row>
        <row r="221">
          <cell r="A221">
            <v>520</v>
          </cell>
          <cell r="B221" t="str">
            <v>CWS</v>
          </cell>
        </row>
        <row r="222">
          <cell r="A222">
            <v>523</v>
          </cell>
          <cell r="B222" t="str">
            <v>Options For Recovery</v>
          </cell>
        </row>
        <row r="223">
          <cell r="A223">
            <v>529</v>
          </cell>
          <cell r="B223" t="str">
            <v>other</v>
          </cell>
        </row>
        <row r="224">
          <cell r="A224">
            <v>531</v>
          </cell>
          <cell r="B224" t="str">
            <v>CWS</v>
          </cell>
        </row>
        <row r="225">
          <cell r="A225">
            <v>533</v>
          </cell>
          <cell r="B225" t="str">
            <v>other</v>
          </cell>
        </row>
        <row r="226">
          <cell r="A226">
            <v>535</v>
          </cell>
          <cell r="B226" t="str">
            <v>Independent Living Program</v>
          </cell>
        </row>
        <row r="227">
          <cell r="A227">
            <v>536</v>
          </cell>
          <cell r="B227" t="str">
            <v>CWS</v>
          </cell>
        </row>
        <row r="228">
          <cell r="A228">
            <v>542</v>
          </cell>
          <cell r="B228" t="str">
            <v>other</v>
          </cell>
        </row>
        <row r="229">
          <cell r="A229">
            <v>544</v>
          </cell>
          <cell r="B229" t="str">
            <v>CWS</v>
          </cell>
        </row>
        <row r="230">
          <cell r="A230">
            <v>553</v>
          </cell>
          <cell r="B230" t="str">
            <v>other</v>
          </cell>
        </row>
        <row r="231">
          <cell r="A231">
            <v>554</v>
          </cell>
          <cell r="B231" t="str">
            <v>other</v>
          </cell>
        </row>
        <row r="232">
          <cell r="A232">
            <v>555</v>
          </cell>
          <cell r="B232" t="str">
            <v>other</v>
          </cell>
        </row>
        <row r="233">
          <cell r="A233">
            <v>556</v>
          </cell>
          <cell r="B233" t="str">
            <v>CWS</v>
          </cell>
        </row>
        <row r="234">
          <cell r="A234">
            <v>557</v>
          </cell>
          <cell r="B234" t="str">
            <v>CWS</v>
          </cell>
        </row>
        <row r="235">
          <cell r="A235">
            <v>558</v>
          </cell>
          <cell r="B235" t="str">
            <v>CWS</v>
          </cell>
        </row>
        <row r="236">
          <cell r="A236">
            <v>561</v>
          </cell>
          <cell r="B236" t="str">
            <v>Options For Recovery</v>
          </cell>
        </row>
        <row r="237">
          <cell r="A237">
            <v>562</v>
          </cell>
          <cell r="B237" t="str">
            <v>Kinship &amp; Foster Care Emerg Fund</v>
          </cell>
        </row>
        <row r="238">
          <cell r="A238">
            <v>563</v>
          </cell>
          <cell r="B238" t="str">
            <v>Kinship &amp; Foster Care Emerg Fund</v>
          </cell>
        </row>
        <row r="239">
          <cell r="A239">
            <v>565</v>
          </cell>
          <cell r="B239" t="str">
            <v>other</v>
          </cell>
        </row>
        <row r="240">
          <cell r="A240">
            <v>567</v>
          </cell>
          <cell r="B240" t="str">
            <v>other</v>
          </cell>
        </row>
        <row r="241">
          <cell r="A241">
            <v>568</v>
          </cell>
          <cell r="B241" t="str">
            <v>other</v>
          </cell>
        </row>
        <row r="242">
          <cell r="A242">
            <v>569</v>
          </cell>
          <cell r="B242" t="str">
            <v>APS</v>
          </cell>
        </row>
        <row r="243">
          <cell r="A243">
            <v>570</v>
          </cell>
          <cell r="B243" t="str">
            <v>APS</v>
          </cell>
        </row>
        <row r="244">
          <cell r="A244">
            <v>571</v>
          </cell>
          <cell r="B244" t="str">
            <v>APS</v>
          </cell>
        </row>
        <row r="245">
          <cell r="A245">
            <v>572</v>
          </cell>
          <cell r="B245" t="str">
            <v>APS</v>
          </cell>
        </row>
        <row r="246">
          <cell r="A246">
            <v>573</v>
          </cell>
          <cell r="B246" t="str">
            <v>APS</v>
          </cell>
        </row>
        <row r="247">
          <cell r="A247">
            <v>574</v>
          </cell>
          <cell r="B247" t="str">
            <v>APS</v>
          </cell>
        </row>
        <row r="248">
          <cell r="A248">
            <v>575</v>
          </cell>
          <cell r="B248" t="str">
            <v>CWS</v>
          </cell>
        </row>
        <row r="249">
          <cell r="A249">
            <v>576</v>
          </cell>
          <cell r="B249" t="str">
            <v>other</v>
          </cell>
        </row>
        <row r="250">
          <cell r="A250">
            <v>577</v>
          </cell>
          <cell r="B250" t="str">
            <v>Group Home Monthly Visits</v>
          </cell>
        </row>
        <row r="251">
          <cell r="A251">
            <v>578</v>
          </cell>
          <cell r="B251" t="str">
            <v>other</v>
          </cell>
        </row>
        <row r="252">
          <cell r="A252">
            <v>579</v>
          </cell>
          <cell r="B252" t="str">
            <v>other</v>
          </cell>
        </row>
        <row r="253">
          <cell r="A253">
            <v>581</v>
          </cell>
          <cell r="B253" t="str">
            <v>other</v>
          </cell>
        </row>
        <row r="254">
          <cell r="A254">
            <v>582</v>
          </cell>
          <cell r="B254" t="str">
            <v>Kinship Support Services</v>
          </cell>
        </row>
        <row r="255">
          <cell r="A255">
            <v>586</v>
          </cell>
          <cell r="B255" t="str">
            <v>Group Home Monthly Visits</v>
          </cell>
        </row>
        <row r="256">
          <cell r="A256">
            <v>588</v>
          </cell>
          <cell r="B256" t="str">
            <v>Supportive and Therapeutic Program</v>
          </cell>
        </row>
        <row r="257">
          <cell r="A257">
            <v>589</v>
          </cell>
          <cell r="B257" t="str">
            <v>APS</v>
          </cell>
        </row>
        <row r="258">
          <cell r="A258">
            <v>592</v>
          </cell>
          <cell r="B258" t="str">
            <v>other</v>
          </cell>
        </row>
        <row r="259">
          <cell r="A259">
            <v>595</v>
          </cell>
          <cell r="B259" t="str">
            <v>other</v>
          </cell>
        </row>
        <row r="260">
          <cell r="A260">
            <v>596</v>
          </cell>
          <cell r="B260" t="str">
            <v>CWS</v>
          </cell>
        </row>
        <row r="261">
          <cell r="A261">
            <v>597</v>
          </cell>
          <cell r="B261" t="str">
            <v>APS</v>
          </cell>
        </row>
        <row r="262">
          <cell r="A262">
            <v>602</v>
          </cell>
          <cell r="B262" t="str">
            <v>other</v>
          </cell>
        </row>
        <row r="263">
          <cell r="A263">
            <v>606</v>
          </cell>
          <cell r="B263" t="str">
            <v>Food Stamp Admin</v>
          </cell>
        </row>
        <row r="264">
          <cell r="A264">
            <v>609</v>
          </cell>
          <cell r="B264" t="str">
            <v>Food Stamp Admin</v>
          </cell>
        </row>
        <row r="265">
          <cell r="A265">
            <v>610</v>
          </cell>
          <cell r="B265" t="str">
            <v>CalWORKs Elig</v>
          </cell>
        </row>
        <row r="266">
          <cell r="A266">
            <v>611</v>
          </cell>
          <cell r="B266" t="str">
            <v>Food Stamp Admin</v>
          </cell>
        </row>
        <row r="267">
          <cell r="A267">
            <v>613</v>
          </cell>
          <cell r="B267" t="str">
            <v>Foster Care Admin</v>
          </cell>
        </row>
        <row r="268">
          <cell r="A268">
            <v>614</v>
          </cell>
          <cell r="B268" t="str">
            <v>CalWORKs Elig</v>
          </cell>
        </row>
        <row r="269">
          <cell r="A269">
            <v>615</v>
          </cell>
          <cell r="B269" t="str">
            <v>CalWORKs Elig</v>
          </cell>
        </row>
        <row r="270">
          <cell r="A270">
            <v>616</v>
          </cell>
          <cell r="B270" t="str">
            <v>CalWORKs Elig</v>
          </cell>
        </row>
        <row r="271">
          <cell r="A271">
            <v>617</v>
          </cell>
          <cell r="B271" t="str">
            <v>CalLearn</v>
          </cell>
        </row>
        <row r="272">
          <cell r="A272">
            <v>618</v>
          </cell>
          <cell r="B272" t="str">
            <v>CalWORKs Elig</v>
          </cell>
        </row>
        <row r="273">
          <cell r="A273">
            <v>619</v>
          </cell>
          <cell r="B273" t="str">
            <v>CalWORKs Elig</v>
          </cell>
        </row>
        <row r="274">
          <cell r="A274">
            <v>620</v>
          </cell>
          <cell r="B274" t="str">
            <v>Welfare to Work</v>
          </cell>
        </row>
        <row r="275">
          <cell r="A275">
            <v>621</v>
          </cell>
          <cell r="B275" t="str">
            <v>Welfare to Work</v>
          </cell>
        </row>
        <row r="276">
          <cell r="A276">
            <v>622</v>
          </cell>
          <cell r="B276" t="str">
            <v>Welfare to Work</v>
          </cell>
        </row>
        <row r="277">
          <cell r="A277">
            <v>623</v>
          </cell>
          <cell r="B277" t="str">
            <v>Welfare to Work</v>
          </cell>
        </row>
        <row r="278">
          <cell r="A278">
            <v>624</v>
          </cell>
          <cell r="B278" t="str">
            <v>Welfare to Work</v>
          </cell>
        </row>
        <row r="279">
          <cell r="A279">
            <v>625</v>
          </cell>
          <cell r="B279" t="str">
            <v>CalWORKs MH</v>
          </cell>
        </row>
        <row r="280">
          <cell r="A280">
            <v>627</v>
          </cell>
          <cell r="B280" t="str">
            <v>other</v>
          </cell>
        </row>
        <row r="281">
          <cell r="A281">
            <v>628</v>
          </cell>
          <cell r="B281" t="str">
            <v>CalWORKs Substance Abuse</v>
          </cell>
        </row>
        <row r="282">
          <cell r="A282">
            <v>630</v>
          </cell>
          <cell r="B282" t="str">
            <v>CalLearn</v>
          </cell>
        </row>
        <row r="283">
          <cell r="A283">
            <v>631</v>
          </cell>
          <cell r="B283" t="str">
            <v>Welfare to Work</v>
          </cell>
        </row>
        <row r="284">
          <cell r="A284">
            <v>632</v>
          </cell>
          <cell r="B284" t="str">
            <v>CalWORKs Substance Abuse</v>
          </cell>
        </row>
        <row r="285">
          <cell r="A285">
            <v>633</v>
          </cell>
          <cell r="B285" t="str">
            <v>Welfare to Work</v>
          </cell>
        </row>
        <row r="286">
          <cell r="A286">
            <v>635</v>
          </cell>
          <cell r="B286" t="str">
            <v>other</v>
          </cell>
        </row>
        <row r="287">
          <cell r="A287">
            <v>639</v>
          </cell>
          <cell r="B287" t="str">
            <v>CalWORKs Elig</v>
          </cell>
        </row>
        <row r="288">
          <cell r="A288">
            <v>640</v>
          </cell>
          <cell r="B288" t="str">
            <v>CalLearn</v>
          </cell>
        </row>
        <row r="289">
          <cell r="A289">
            <v>641</v>
          </cell>
          <cell r="B289" t="str">
            <v>CalLearn</v>
          </cell>
        </row>
        <row r="290">
          <cell r="A290">
            <v>642</v>
          </cell>
          <cell r="B290" t="str">
            <v>State WtW Grant Matching Funds</v>
          </cell>
        </row>
        <row r="291">
          <cell r="A291">
            <v>643</v>
          </cell>
          <cell r="B291" t="str">
            <v>CalWORKs Elig</v>
          </cell>
        </row>
        <row r="292">
          <cell r="A292">
            <v>646</v>
          </cell>
          <cell r="B292" t="str">
            <v>CalWORKs Eval</v>
          </cell>
        </row>
        <row r="293">
          <cell r="A293">
            <v>648</v>
          </cell>
          <cell r="B293" t="str">
            <v>Welfare to Work</v>
          </cell>
        </row>
        <row r="294">
          <cell r="A294">
            <v>649</v>
          </cell>
          <cell r="B294" t="str">
            <v>CalLearn</v>
          </cell>
        </row>
        <row r="295">
          <cell r="A295">
            <v>652</v>
          </cell>
          <cell r="B295" t="str">
            <v>other</v>
          </cell>
        </row>
        <row r="296">
          <cell r="A296">
            <v>659</v>
          </cell>
          <cell r="B296" t="str">
            <v>State WtW Grant Matching Funds</v>
          </cell>
        </row>
        <row r="297">
          <cell r="A297">
            <v>662</v>
          </cell>
          <cell r="B297" t="str">
            <v>other</v>
          </cell>
        </row>
        <row r="298">
          <cell r="A298">
            <v>663</v>
          </cell>
          <cell r="B298" t="str">
            <v>CalWORKs Elig</v>
          </cell>
        </row>
        <row r="299">
          <cell r="A299">
            <v>664</v>
          </cell>
          <cell r="B299" t="str">
            <v>CalWORKs Elig</v>
          </cell>
        </row>
        <row r="300">
          <cell r="A300">
            <v>665</v>
          </cell>
          <cell r="B300" t="str">
            <v>CalWORKs Elig</v>
          </cell>
        </row>
        <row r="301">
          <cell r="A301">
            <v>666</v>
          </cell>
          <cell r="B301" t="str">
            <v>CalWORKs Elig</v>
          </cell>
        </row>
        <row r="302">
          <cell r="A302">
            <v>675</v>
          </cell>
          <cell r="B302" t="str">
            <v>PSSF</v>
          </cell>
        </row>
        <row r="303">
          <cell r="A303">
            <v>676</v>
          </cell>
          <cell r="B303" t="str">
            <v>PSSF</v>
          </cell>
        </row>
        <row r="304">
          <cell r="A304">
            <v>678</v>
          </cell>
          <cell r="B304" t="str">
            <v>Welfare to Work</v>
          </cell>
        </row>
        <row r="305">
          <cell r="A305">
            <v>679</v>
          </cell>
          <cell r="B305" t="str">
            <v>Welfare to Work</v>
          </cell>
        </row>
        <row r="306">
          <cell r="A306">
            <v>680</v>
          </cell>
          <cell r="B306" t="str">
            <v>Welfare to Work</v>
          </cell>
        </row>
        <row r="307">
          <cell r="A307">
            <v>681</v>
          </cell>
          <cell r="B307" t="str">
            <v>Welfare to Work</v>
          </cell>
        </row>
        <row r="308">
          <cell r="A308">
            <v>682</v>
          </cell>
          <cell r="B308" t="str">
            <v>Welfare to Work</v>
          </cell>
        </row>
        <row r="309">
          <cell r="A309">
            <v>683</v>
          </cell>
          <cell r="B309" t="str">
            <v>Welfare to Work</v>
          </cell>
        </row>
        <row r="310">
          <cell r="A310">
            <v>685</v>
          </cell>
          <cell r="B310" t="str">
            <v>Welfare to Work</v>
          </cell>
        </row>
        <row r="311">
          <cell r="A311">
            <v>686</v>
          </cell>
          <cell r="B311" t="str">
            <v>Welfare to Work</v>
          </cell>
        </row>
        <row r="312">
          <cell r="A312">
            <v>687</v>
          </cell>
          <cell r="B312" t="str">
            <v>Welfare to Work</v>
          </cell>
        </row>
        <row r="313">
          <cell r="A313">
            <v>688</v>
          </cell>
          <cell r="B313" t="str">
            <v>Child Care Stage 1</v>
          </cell>
        </row>
        <row r="314">
          <cell r="A314">
            <v>689</v>
          </cell>
          <cell r="B314" t="str">
            <v>Welfare to Work</v>
          </cell>
        </row>
        <row r="315">
          <cell r="A315">
            <v>690</v>
          </cell>
          <cell r="B315" t="str">
            <v>other</v>
          </cell>
        </row>
        <row r="316">
          <cell r="A316">
            <v>691</v>
          </cell>
          <cell r="B316" t="str">
            <v>other</v>
          </cell>
        </row>
        <row r="317">
          <cell r="A317">
            <v>692</v>
          </cell>
          <cell r="B317" t="str">
            <v>Child Care Stage 1</v>
          </cell>
        </row>
        <row r="318">
          <cell r="A318">
            <v>694</v>
          </cell>
          <cell r="B318" t="str">
            <v>other</v>
          </cell>
        </row>
        <row r="319">
          <cell r="A319">
            <v>695</v>
          </cell>
          <cell r="B319" t="str">
            <v>other</v>
          </cell>
        </row>
        <row r="320">
          <cell r="A320">
            <v>700</v>
          </cell>
          <cell r="B320" t="str">
            <v>other</v>
          </cell>
        </row>
        <row r="321">
          <cell r="A321">
            <v>805</v>
          </cell>
          <cell r="B321" t="str">
            <v>other</v>
          </cell>
        </row>
        <row r="322">
          <cell r="A322">
            <v>806</v>
          </cell>
          <cell r="B322" t="str">
            <v>other</v>
          </cell>
        </row>
        <row r="323">
          <cell r="A323">
            <v>808</v>
          </cell>
          <cell r="B323" t="str">
            <v>other</v>
          </cell>
        </row>
        <row r="324">
          <cell r="A324">
            <v>809</v>
          </cell>
          <cell r="B324" t="str">
            <v>other</v>
          </cell>
        </row>
        <row r="325">
          <cell r="A325">
            <v>811</v>
          </cell>
          <cell r="B325" t="str">
            <v>Child Care Stage 1</v>
          </cell>
        </row>
        <row r="326">
          <cell r="A326">
            <v>820</v>
          </cell>
          <cell r="B326" t="str">
            <v>other</v>
          </cell>
        </row>
        <row r="327">
          <cell r="A327">
            <v>821</v>
          </cell>
          <cell r="B327" t="str">
            <v>other</v>
          </cell>
        </row>
        <row r="328">
          <cell r="A328">
            <v>822</v>
          </cell>
          <cell r="B328" t="str">
            <v>other</v>
          </cell>
        </row>
        <row r="329">
          <cell r="A329">
            <v>823</v>
          </cell>
          <cell r="B329" t="str">
            <v>other</v>
          </cell>
        </row>
        <row r="330">
          <cell r="A330">
            <v>824</v>
          </cell>
          <cell r="B330" t="str">
            <v>other</v>
          </cell>
        </row>
        <row r="331">
          <cell r="A331">
            <v>825</v>
          </cell>
          <cell r="B331" t="str">
            <v>other</v>
          </cell>
        </row>
        <row r="332">
          <cell r="A332">
            <v>826</v>
          </cell>
          <cell r="B332" t="str">
            <v>other</v>
          </cell>
        </row>
        <row r="333">
          <cell r="A333">
            <v>827</v>
          </cell>
          <cell r="B333" t="str">
            <v>other</v>
          </cell>
        </row>
        <row r="334">
          <cell r="A334">
            <v>900</v>
          </cell>
          <cell r="B334" t="str">
            <v>Child Care Stage 1</v>
          </cell>
        </row>
        <row r="335">
          <cell r="A335">
            <v>901</v>
          </cell>
          <cell r="B335" t="str">
            <v>Child Care Stage 1</v>
          </cell>
        </row>
        <row r="336">
          <cell r="A336">
            <v>902</v>
          </cell>
          <cell r="B336" t="str">
            <v>Child Care Stage 1</v>
          </cell>
        </row>
        <row r="337">
          <cell r="A337">
            <v>903</v>
          </cell>
          <cell r="B337" t="str">
            <v>Child Care Stage 1</v>
          </cell>
        </row>
        <row r="338">
          <cell r="A338">
            <v>904</v>
          </cell>
          <cell r="B338" t="str">
            <v>Welfare to Work</v>
          </cell>
        </row>
        <row r="339">
          <cell r="A339">
            <v>905</v>
          </cell>
          <cell r="B339" t="str">
            <v>Child Care Stage 2</v>
          </cell>
        </row>
        <row r="340">
          <cell r="A340">
            <v>906</v>
          </cell>
          <cell r="B340" t="str">
            <v>Child Care Stage 1</v>
          </cell>
        </row>
        <row r="341">
          <cell r="A341">
            <v>907</v>
          </cell>
          <cell r="B341" t="str">
            <v>Child Care Stage 3</v>
          </cell>
        </row>
        <row r="342">
          <cell r="A342">
            <v>909</v>
          </cell>
          <cell r="B342" t="str">
            <v>Child Care Stage 1</v>
          </cell>
        </row>
        <row r="343">
          <cell r="A343">
            <v>912</v>
          </cell>
          <cell r="B343" t="str">
            <v>Child Care Stage 1</v>
          </cell>
        </row>
        <row r="344">
          <cell r="A344" t="str">
            <v>C10</v>
          </cell>
          <cell r="B344" t="str">
            <v>other</v>
          </cell>
        </row>
        <row r="345">
          <cell r="A345" t="str">
            <v>C11</v>
          </cell>
          <cell r="B345" t="str">
            <v>other</v>
          </cell>
        </row>
        <row r="346">
          <cell r="A346" t="str">
            <v>C12</v>
          </cell>
          <cell r="B346" t="str">
            <v>other</v>
          </cell>
        </row>
        <row r="347">
          <cell r="A347" t="str">
            <v>C13</v>
          </cell>
          <cell r="B347" t="str">
            <v>other</v>
          </cell>
        </row>
        <row r="348">
          <cell r="A348" t="str">
            <v>C14</v>
          </cell>
          <cell r="B348" t="str">
            <v>other</v>
          </cell>
        </row>
        <row r="349">
          <cell r="A349" t="str">
            <v>C15</v>
          </cell>
          <cell r="B349" t="str">
            <v>other</v>
          </cell>
        </row>
        <row r="350">
          <cell r="A350" t="str">
            <v>C16</v>
          </cell>
          <cell r="B350" t="str">
            <v>other</v>
          </cell>
        </row>
        <row r="351">
          <cell r="A351" t="str">
            <v>C17</v>
          </cell>
          <cell r="B351" t="str">
            <v>other</v>
          </cell>
        </row>
        <row r="352">
          <cell r="A352" t="str">
            <v>C18</v>
          </cell>
          <cell r="B352" t="str">
            <v>other</v>
          </cell>
        </row>
        <row r="353">
          <cell r="A353" t="str">
            <v>C19</v>
          </cell>
          <cell r="B353" t="str">
            <v>other</v>
          </cell>
        </row>
        <row r="354">
          <cell r="A354" t="str">
            <v>C20</v>
          </cell>
          <cell r="B354" t="str">
            <v>other</v>
          </cell>
        </row>
        <row r="355">
          <cell r="A355" t="str">
            <v>C21</v>
          </cell>
          <cell r="B355" t="str">
            <v>other</v>
          </cell>
        </row>
        <row r="356">
          <cell r="A356" t="str">
            <v>C22</v>
          </cell>
          <cell r="B356" t="str">
            <v>other</v>
          </cell>
        </row>
        <row r="357">
          <cell r="A357" t="str">
            <v>C23</v>
          </cell>
          <cell r="B357" t="str">
            <v>other</v>
          </cell>
        </row>
        <row r="358">
          <cell r="A358" t="str">
            <v>C24</v>
          </cell>
          <cell r="B358" t="str">
            <v>other</v>
          </cell>
        </row>
        <row r="359">
          <cell r="A359" t="str">
            <v>C30</v>
          </cell>
          <cell r="B359" t="str">
            <v>other</v>
          </cell>
        </row>
        <row r="360">
          <cell r="A360" t="str">
            <v>C31</v>
          </cell>
          <cell r="B360" t="str">
            <v>other</v>
          </cell>
        </row>
        <row r="361">
          <cell r="A361" t="str">
            <v>C32</v>
          </cell>
          <cell r="B361" t="str">
            <v>other</v>
          </cell>
        </row>
        <row r="362">
          <cell r="A362" t="str">
            <v>C33</v>
          </cell>
          <cell r="B362" t="str">
            <v>other</v>
          </cell>
        </row>
        <row r="363">
          <cell r="A363" t="str">
            <v>C34</v>
          </cell>
          <cell r="B363" t="str">
            <v>other</v>
          </cell>
        </row>
        <row r="364">
          <cell r="A364" t="str">
            <v>C40</v>
          </cell>
          <cell r="B364" t="str">
            <v>other</v>
          </cell>
        </row>
        <row r="365">
          <cell r="A365" t="str">
            <v>C41</v>
          </cell>
          <cell r="B365" t="str">
            <v>other</v>
          </cell>
        </row>
        <row r="366">
          <cell r="A366" t="str">
            <v>C42</v>
          </cell>
          <cell r="B366" t="str">
            <v>other</v>
          </cell>
        </row>
        <row r="367">
          <cell r="A367" t="str">
            <v>C43</v>
          </cell>
          <cell r="B367" t="str">
            <v>other</v>
          </cell>
        </row>
        <row r="368">
          <cell r="A368" t="str">
            <v>C44</v>
          </cell>
          <cell r="B368" t="str">
            <v>other</v>
          </cell>
        </row>
        <row r="369">
          <cell r="A369" t="str">
            <v>C50</v>
          </cell>
          <cell r="B369" t="str">
            <v>other</v>
          </cell>
        </row>
        <row r="370">
          <cell r="A370" t="str">
            <v>C51</v>
          </cell>
          <cell r="B370" t="str">
            <v>other</v>
          </cell>
        </row>
        <row r="371">
          <cell r="A371" t="str">
            <v>C52</v>
          </cell>
          <cell r="B371" t="str">
            <v>other</v>
          </cell>
        </row>
        <row r="372">
          <cell r="A372" t="str">
            <v>C53</v>
          </cell>
          <cell r="B372" t="str">
            <v>other</v>
          </cell>
        </row>
        <row r="373">
          <cell r="A373" t="str">
            <v>C54</v>
          </cell>
          <cell r="B373" t="str">
            <v>other</v>
          </cell>
        </row>
        <row r="374">
          <cell r="A374" t="str">
            <v>C55</v>
          </cell>
          <cell r="B374" t="str">
            <v>other</v>
          </cell>
        </row>
        <row r="375">
          <cell r="A375" t="str">
            <v>C56</v>
          </cell>
          <cell r="B375" t="str">
            <v>other</v>
          </cell>
        </row>
        <row r="376">
          <cell r="A376" t="str">
            <v>C57</v>
          </cell>
          <cell r="B376" t="str">
            <v>other</v>
          </cell>
        </row>
        <row r="377">
          <cell r="A377" t="str">
            <v>C58</v>
          </cell>
          <cell r="B377" t="str">
            <v>other</v>
          </cell>
        </row>
        <row r="378">
          <cell r="A378" t="str">
            <v>C59</v>
          </cell>
          <cell r="B378" t="str">
            <v>other</v>
          </cell>
        </row>
        <row r="379">
          <cell r="A379" t="str">
            <v>C60</v>
          </cell>
          <cell r="B379" t="str">
            <v>other</v>
          </cell>
        </row>
        <row r="380">
          <cell r="A380" t="str">
            <v>C61</v>
          </cell>
          <cell r="B380" t="str">
            <v>other</v>
          </cell>
        </row>
        <row r="381">
          <cell r="A381" t="str">
            <v>C62</v>
          </cell>
          <cell r="B381" t="str">
            <v>other</v>
          </cell>
        </row>
        <row r="382">
          <cell r="A382" t="str">
            <v>C63</v>
          </cell>
          <cell r="B382" t="str">
            <v>other</v>
          </cell>
        </row>
        <row r="383">
          <cell r="A383" t="str">
            <v>C64</v>
          </cell>
          <cell r="B383" t="str">
            <v>other</v>
          </cell>
        </row>
        <row r="384">
          <cell r="A384" t="str">
            <v>F01</v>
          </cell>
          <cell r="B384" t="str">
            <v>other</v>
          </cell>
        </row>
        <row r="385">
          <cell r="A385" t="str">
            <v>F02</v>
          </cell>
          <cell r="B385" t="str">
            <v>other</v>
          </cell>
        </row>
        <row r="386">
          <cell r="A386" t="str">
            <v>F03</v>
          </cell>
          <cell r="B386"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E Calculation"/>
      <sheetName val="SUMMARY - IHSS Admin."/>
      <sheetName val="IHSS Admin CFL 1112-19"/>
      <sheetName val="SUMMARY - PA Admin."/>
      <sheetName val="PA Admin Exp FY 11-12 Revised"/>
      <sheetName val="PA Admin Alloc FY 11-12"/>
      <sheetName val="SUMMARY - Services"/>
      <sheetName val="H.B. &amp; Non-H.B."/>
      <sheetName val="FY 11-12 IHSS IP"/>
      <sheetName val="Summary of FY11-12 SCIF"/>
      <sheetName val="SCIF_contract_exp_realign"/>
      <sheetName val="Summary FY11-12 IHSS CONTRACT"/>
      <sheetName val="Sept St-Level_con_exp_realign"/>
      <sheetName val="Summary FY 11-12 CONTRATOR MODE"/>
      <sheetName val="County contractor"/>
      <sheetName val="CFCO"/>
      <sheetName val="Jun 12 St-Level Supplemental"/>
      <sheetName val="Jun 12 SCIF Supplemental"/>
      <sheetName val="H.B. FYs 11-12 Adj."/>
      <sheetName val="Non-H.B. FYs 11-12 Adj."/>
    </sheetNames>
    <sheetDataSet>
      <sheetData sheetId="0"/>
      <sheetData sheetId="1">
        <row r="7">
          <cell r="I7">
            <v>2473362</v>
          </cell>
          <cell r="J7">
            <v>2608406</v>
          </cell>
        </row>
        <row r="8">
          <cell r="I8">
            <v>77274</v>
          </cell>
          <cell r="J8">
            <v>41973</v>
          </cell>
        </row>
        <row r="9">
          <cell r="I9">
            <v>59853</v>
          </cell>
          <cell r="J9">
            <v>34248</v>
          </cell>
        </row>
        <row r="10">
          <cell r="I10">
            <v>466982</v>
          </cell>
          <cell r="J10">
            <v>445138</v>
          </cell>
        </row>
        <row r="11">
          <cell r="I11">
            <v>76652</v>
          </cell>
          <cell r="J11">
            <v>79305</v>
          </cell>
        </row>
        <row r="12">
          <cell r="I12">
            <v>80425</v>
          </cell>
          <cell r="J12">
            <v>45588</v>
          </cell>
        </row>
        <row r="13">
          <cell r="I13">
            <v>1244619</v>
          </cell>
          <cell r="J13">
            <v>1265537</v>
          </cell>
        </row>
        <row r="14">
          <cell r="I14">
            <v>57309</v>
          </cell>
          <cell r="J14">
            <v>66917</v>
          </cell>
        </row>
        <row r="15">
          <cell r="I15">
            <v>152467</v>
          </cell>
          <cell r="J15">
            <v>137713</v>
          </cell>
        </row>
        <row r="16">
          <cell r="I16">
            <v>1546730</v>
          </cell>
          <cell r="J16">
            <v>1773972</v>
          </cell>
        </row>
        <row r="17">
          <cell r="I17">
            <v>107933</v>
          </cell>
          <cell r="J17">
            <v>91507</v>
          </cell>
        </row>
        <row r="18">
          <cell r="I18">
            <v>359664</v>
          </cell>
          <cell r="J18">
            <v>370039</v>
          </cell>
        </row>
        <row r="19">
          <cell r="I19">
            <v>515115</v>
          </cell>
          <cell r="J19">
            <v>580040</v>
          </cell>
        </row>
        <row r="20">
          <cell r="I20">
            <v>62192</v>
          </cell>
          <cell r="J20">
            <v>42065</v>
          </cell>
        </row>
        <row r="21">
          <cell r="I21">
            <v>692243</v>
          </cell>
          <cell r="J21">
            <v>595229</v>
          </cell>
        </row>
        <row r="22">
          <cell r="I22">
            <v>193057</v>
          </cell>
          <cell r="J22">
            <v>171943</v>
          </cell>
        </row>
        <row r="23">
          <cell r="I23">
            <v>179024</v>
          </cell>
          <cell r="J23">
            <v>183346</v>
          </cell>
        </row>
        <row r="24">
          <cell r="I24">
            <v>67820</v>
          </cell>
          <cell r="J24">
            <v>64570</v>
          </cell>
        </row>
        <row r="25">
          <cell r="I25">
            <v>18891315</v>
          </cell>
          <cell r="J25">
            <v>16983244</v>
          </cell>
        </row>
        <row r="26">
          <cell r="I26">
            <v>187444</v>
          </cell>
          <cell r="J26">
            <v>201538</v>
          </cell>
        </row>
        <row r="27">
          <cell r="I27">
            <v>397077</v>
          </cell>
          <cell r="J27">
            <v>486090</v>
          </cell>
        </row>
        <row r="28">
          <cell r="I28">
            <v>92265</v>
          </cell>
          <cell r="J28">
            <v>87917</v>
          </cell>
        </row>
        <row r="29">
          <cell r="I29">
            <v>424494</v>
          </cell>
          <cell r="J29">
            <v>351088</v>
          </cell>
        </row>
        <row r="30">
          <cell r="I30">
            <v>381751</v>
          </cell>
          <cell r="J30">
            <v>412865</v>
          </cell>
        </row>
        <row r="31">
          <cell r="I31">
            <v>50970</v>
          </cell>
          <cell r="J31">
            <v>30864</v>
          </cell>
        </row>
        <row r="32">
          <cell r="I32">
            <v>57317</v>
          </cell>
          <cell r="J32">
            <v>17223</v>
          </cell>
        </row>
        <row r="33">
          <cell r="I33">
            <v>629067</v>
          </cell>
          <cell r="J33">
            <v>747144</v>
          </cell>
        </row>
        <row r="34">
          <cell r="I34">
            <v>193240</v>
          </cell>
          <cell r="J34">
            <v>251085</v>
          </cell>
        </row>
        <row r="35">
          <cell r="I35">
            <v>153463</v>
          </cell>
          <cell r="J35">
            <v>154834</v>
          </cell>
        </row>
        <row r="36">
          <cell r="I36">
            <v>1891841</v>
          </cell>
          <cell r="J36">
            <v>1813352</v>
          </cell>
        </row>
        <row r="37">
          <cell r="I37">
            <v>267786</v>
          </cell>
          <cell r="J37">
            <v>335591</v>
          </cell>
        </row>
        <row r="38">
          <cell r="I38">
            <v>77427</v>
          </cell>
          <cell r="J38">
            <v>41886</v>
          </cell>
        </row>
        <row r="39">
          <cell r="I39">
            <v>1837830</v>
          </cell>
          <cell r="J39">
            <v>1876912</v>
          </cell>
        </row>
        <row r="40">
          <cell r="I40">
            <v>3380319</v>
          </cell>
          <cell r="J40">
            <v>2547183</v>
          </cell>
        </row>
        <row r="41">
          <cell r="I41">
            <v>83206</v>
          </cell>
          <cell r="J41">
            <v>56656</v>
          </cell>
        </row>
        <row r="42">
          <cell r="I42">
            <v>2717151</v>
          </cell>
          <cell r="J42">
            <v>2880756</v>
          </cell>
        </row>
        <row r="43">
          <cell r="I43">
            <v>2783819</v>
          </cell>
          <cell r="J43">
            <v>2774604</v>
          </cell>
        </row>
        <row r="44">
          <cell r="I44">
            <v>2879743</v>
          </cell>
          <cell r="J44">
            <v>3775677</v>
          </cell>
        </row>
        <row r="45">
          <cell r="I45">
            <v>870811</v>
          </cell>
          <cell r="J45">
            <v>805574</v>
          </cell>
        </row>
        <row r="46">
          <cell r="I46">
            <v>401607</v>
          </cell>
          <cell r="J46">
            <v>375579</v>
          </cell>
        </row>
        <row r="47">
          <cell r="I47">
            <v>607359</v>
          </cell>
          <cell r="J47">
            <v>648758</v>
          </cell>
        </row>
        <row r="48">
          <cell r="I48">
            <v>393190</v>
          </cell>
          <cell r="J48">
            <v>425738</v>
          </cell>
        </row>
        <row r="49">
          <cell r="I49">
            <v>2178032</v>
          </cell>
          <cell r="J49">
            <v>2220076</v>
          </cell>
        </row>
        <row r="50">
          <cell r="I50">
            <v>484168</v>
          </cell>
          <cell r="J50">
            <v>489518</v>
          </cell>
        </row>
        <row r="51">
          <cell r="I51">
            <v>346461</v>
          </cell>
          <cell r="J51">
            <v>338445</v>
          </cell>
        </row>
        <row r="52">
          <cell r="I52">
            <v>45001</v>
          </cell>
          <cell r="J52">
            <v>31634</v>
          </cell>
        </row>
        <row r="53">
          <cell r="I53">
            <v>89496</v>
          </cell>
          <cell r="J53">
            <v>88886</v>
          </cell>
        </row>
        <row r="54">
          <cell r="I54">
            <v>646511</v>
          </cell>
          <cell r="J54">
            <v>685433</v>
          </cell>
        </row>
        <row r="55">
          <cell r="I55">
            <v>781065</v>
          </cell>
          <cell r="J55">
            <v>779481</v>
          </cell>
        </row>
        <row r="56">
          <cell r="I56">
            <v>856447</v>
          </cell>
          <cell r="J56">
            <v>674037</v>
          </cell>
        </row>
        <row r="57">
          <cell r="I57">
            <v>97440</v>
          </cell>
          <cell r="J57">
            <v>79781</v>
          </cell>
        </row>
        <row r="58">
          <cell r="I58">
            <v>151963</v>
          </cell>
          <cell r="J58">
            <v>196443</v>
          </cell>
        </row>
        <row r="59">
          <cell r="I59">
            <v>64382</v>
          </cell>
          <cell r="J59">
            <v>35355</v>
          </cell>
        </row>
        <row r="60">
          <cell r="I60">
            <v>358120</v>
          </cell>
          <cell r="J60">
            <v>302615</v>
          </cell>
        </row>
        <row r="61">
          <cell r="I61">
            <v>151194</v>
          </cell>
          <cell r="J61">
            <v>115869</v>
          </cell>
        </row>
        <row r="62">
          <cell r="I62">
            <v>585953</v>
          </cell>
          <cell r="J62">
            <v>588353</v>
          </cell>
        </row>
        <row r="63">
          <cell r="I63">
            <v>282415</v>
          </cell>
          <cell r="J63">
            <v>295895</v>
          </cell>
        </row>
        <row r="64">
          <cell r="I64">
            <v>170139</v>
          </cell>
          <cell r="J64">
            <v>186492</v>
          </cell>
        </row>
      </sheetData>
      <sheetData sheetId="2" refreshError="1"/>
      <sheetData sheetId="3">
        <row r="7">
          <cell r="I7">
            <v>167793</v>
          </cell>
          <cell r="J7">
            <v>195831</v>
          </cell>
        </row>
        <row r="8">
          <cell r="I8">
            <v>0</v>
          </cell>
          <cell r="J8">
            <v>0</v>
          </cell>
        </row>
        <row r="9">
          <cell r="I9">
            <v>26306</v>
          </cell>
          <cell r="J9">
            <v>17376</v>
          </cell>
        </row>
        <row r="10">
          <cell r="I10">
            <v>36742</v>
          </cell>
          <cell r="J10">
            <v>51688</v>
          </cell>
        </row>
        <row r="11">
          <cell r="I11">
            <v>41650</v>
          </cell>
          <cell r="J11">
            <v>32479</v>
          </cell>
        </row>
        <row r="12">
          <cell r="I12">
            <v>15821</v>
          </cell>
          <cell r="J12">
            <v>10089</v>
          </cell>
        </row>
        <row r="13">
          <cell r="I13">
            <v>171081</v>
          </cell>
          <cell r="J13">
            <v>214967</v>
          </cell>
        </row>
        <row r="14">
          <cell r="I14">
            <v>15678</v>
          </cell>
          <cell r="J14">
            <v>4355</v>
          </cell>
        </row>
        <row r="15">
          <cell r="I15">
            <v>49037</v>
          </cell>
          <cell r="J15">
            <v>35590</v>
          </cell>
        </row>
        <row r="16">
          <cell r="I16">
            <v>128287</v>
          </cell>
          <cell r="J16">
            <v>132024</v>
          </cell>
        </row>
        <row r="17">
          <cell r="I17">
            <v>33597</v>
          </cell>
          <cell r="J17">
            <v>32179</v>
          </cell>
        </row>
        <row r="18">
          <cell r="I18">
            <v>29546</v>
          </cell>
          <cell r="J18">
            <v>21009</v>
          </cell>
        </row>
        <row r="19">
          <cell r="I19">
            <v>34931</v>
          </cell>
          <cell r="J19">
            <v>36069</v>
          </cell>
        </row>
        <row r="20">
          <cell r="I20">
            <v>14630</v>
          </cell>
          <cell r="J20">
            <v>16563</v>
          </cell>
        </row>
        <row r="21">
          <cell r="I21">
            <v>58520</v>
          </cell>
          <cell r="J21">
            <v>58117</v>
          </cell>
        </row>
        <row r="22">
          <cell r="I22">
            <v>47846</v>
          </cell>
          <cell r="J22">
            <v>57117</v>
          </cell>
        </row>
        <row r="23">
          <cell r="I23">
            <v>52992</v>
          </cell>
          <cell r="J23">
            <v>45085</v>
          </cell>
        </row>
        <row r="24">
          <cell r="I24">
            <v>10532</v>
          </cell>
          <cell r="J24">
            <v>7544</v>
          </cell>
        </row>
        <row r="25">
          <cell r="I25">
            <v>678226</v>
          </cell>
          <cell r="J25">
            <v>534537</v>
          </cell>
        </row>
        <row r="26">
          <cell r="I26">
            <v>23542</v>
          </cell>
          <cell r="J26">
            <v>14812</v>
          </cell>
        </row>
        <row r="27">
          <cell r="I27">
            <v>62237</v>
          </cell>
          <cell r="J27">
            <v>96594</v>
          </cell>
        </row>
        <row r="28">
          <cell r="I28">
            <v>29070</v>
          </cell>
          <cell r="J28">
            <v>25574</v>
          </cell>
        </row>
        <row r="29">
          <cell r="I29">
            <v>48560</v>
          </cell>
          <cell r="J29">
            <v>107364</v>
          </cell>
        </row>
        <row r="30">
          <cell r="I30">
            <v>45082</v>
          </cell>
          <cell r="J30">
            <v>34989</v>
          </cell>
        </row>
        <row r="31">
          <cell r="I31">
            <v>12343</v>
          </cell>
          <cell r="J31">
            <v>11681</v>
          </cell>
        </row>
        <row r="32">
          <cell r="I32">
            <v>16203</v>
          </cell>
          <cell r="J32">
            <v>14644</v>
          </cell>
        </row>
        <row r="33">
          <cell r="I33">
            <v>56948</v>
          </cell>
          <cell r="J33">
            <v>52242</v>
          </cell>
        </row>
        <row r="34">
          <cell r="I34">
            <v>28879</v>
          </cell>
          <cell r="J34">
            <v>33242</v>
          </cell>
        </row>
        <row r="35">
          <cell r="I35">
            <v>82603</v>
          </cell>
          <cell r="J35">
            <v>68324</v>
          </cell>
        </row>
        <row r="36">
          <cell r="I36">
            <v>120758</v>
          </cell>
          <cell r="J36">
            <v>146652</v>
          </cell>
        </row>
        <row r="37">
          <cell r="I37">
            <v>65144</v>
          </cell>
          <cell r="J37">
            <v>110978</v>
          </cell>
        </row>
        <row r="38">
          <cell r="I38">
            <v>17903</v>
          </cell>
          <cell r="J38">
            <v>14819</v>
          </cell>
        </row>
        <row r="39">
          <cell r="I39">
            <v>274588</v>
          </cell>
          <cell r="J39">
            <v>364903</v>
          </cell>
        </row>
        <row r="40">
          <cell r="I40">
            <v>219404</v>
          </cell>
          <cell r="J40">
            <v>239243</v>
          </cell>
        </row>
        <row r="41">
          <cell r="I41">
            <v>30070</v>
          </cell>
          <cell r="J41">
            <v>46012</v>
          </cell>
        </row>
        <row r="42">
          <cell r="I42">
            <v>239943</v>
          </cell>
          <cell r="J42">
            <v>245620</v>
          </cell>
        </row>
        <row r="43">
          <cell r="I43">
            <v>369326</v>
          </cell>
          <cell r="J43">
            <v>747653</v>
          </cell>
        </row>
        <row r="44">
          <cell r="I44">
            <v>258481</v>
          </cell>
          <cell r="J44">
            <v>326091</v>
          </cell>
        </row>
        <row r="45">
          <cell r="I45">
            <v>104126</v>
          </cell>
          <cell r="J45">
            <v>117070</v>
          </cell>
        </row>
        <row r="46">
          <cell r="I46">
            <v>38696</v>
          </cell>
          <cell r="J46">
            <v>41485</v>
          </cell>
        </row>
        <row r="47">
          <cell r="I47">
            <v>60617</v>
          </cell>
          <cell r="J47">
            <v>101785</v>
          </cell>
        </row>
        <row r="48">
          <cell r="I48">
            <v>96835</v>
          </cell>
          <cell r="J48">
            <v>120579</v>
          </cell>
        </row>
        <row r="49">
          <cell r="I49">
            <v>134721</v>
          </cell>
          <cell r="J49">
            <v>143344</v>
          </cell>
        </row>
        <row r="50">
          <cell r="I50">
            <v>62857</v>
          </cell>
          <cell r="J50">
            <v>65462</v>
          </cell>
        </row>
        <row r="51">
          <cell r="I51">
            <v>60712</v>
          </cell>
          <cell r="J51">
            <v>50998</v>
          </cell>
        </row>
        <row r="52">
          <cell r="I52">
            <v>2619</v>
          </cell>
          <cell r="J52">
            <v>2174</v>
          </cell>
        </row>
        <row r="53">
          <cell r="I53">
            <v>11151</v>
          </cell>
          <cell r="J53">
            <v>8809</v>
          </cell>
        </row>
        <row r="54">
          <cell r="I54">
            <v>72769</v>
          </cell>
          <cell r="J54">
            <v>97004</v>
          </cell>
        </row>
        <row r="55">
          <cell r="I55">
            <v>122044</v>
          </cell>
          <cell r="J55">
            <v>166601</v>
          </cell>
        </row>
        <row r="56">
          <cell r="I56">
            <v>126905</v>
          </cell>
          <cell r="J56">
            <v>63961</v>
          </cell>
        </row>
        <row r="57">
          <cell r="I57">
            <v>34502</v>
          </cell>
          <cell r="J57">
            <v>32861</v>
          </cell>
        </row>
        <row r="58">
          <cell r="I58">
            <v>31119</v>
          </cell>
          <cell r="J58">
            <v>22435</v>
          </cell>
        </row>
        <row r="59">
          <cell r="I59">
            <v>477</v>
          </cell>
          <cell r="J59">
            <v>130</v>
          </cell>
        </row>
        <row r="60">
          <cell r="I60">
            <v>58663</v>
          </cell>
          <cell r="J60">
            <v>60796</v>
          </cell>
        </row>
        <row r="61">
          <cell r="I61">
            <v>0</v>
          </cell>
          <cell r="J61">
            <v>0</v>
          </cell>
        </row>
        <row r="62">
          <cell r="I62">
            <v>66193</v>
          </cell>
          <cell r="J62">
            <v>139531</v>
          </cell>
        </row>
        <row r="63">
          <cell r="I63">
            <v>48751</v>
          </cell>
          <cell r="J63">
            <v>78303</v>
          </cell>
        </row>
        <row r="64">
          <cell r="I64">
            <v>17442</v>
          </cell>
          <cell r="J64">
            <v>17776</v>
          </cell>
        </row>
      </sheetData>
      <sheetData sheetId="4" refreshError="1"/>
      <sheetData sheetId="5" refreshError="1"/>
      <sheetData sheetId="6">
        <row r="6">
          <cell r="P6">
            <v>51006783</v>
          </cell>
        </row>
        <row r="7">
          <cell r="P7">
            <v>44240</v>
          </cell>
        </row>
        <row r="8">
          <cell r="P8">
            <v>251581</v>
          </cell>
        </row>
        <row r="9">
          <cell r="P9">
            <v>6602873</v>
          </cell>
        </row>
        <row r="10">
          <cell r="P10">
            <v>533178</v>
          </cell>
        </row>
        <row r="11">
          <cell r="P11">
            <v>92540</v>
          </cell>
        </row>
        <row r="12">
          <cell r="P12">
            <v>17706143</v>
          </cell>
        </row>
        <row r="13">
          <cell r="P13">
            <v>732921</v>
          </cell>
        </row>
        <row r="14">
          <cell r="P14">
            <v>1754838</v>
          </cell>
        </row>
        <row r="15">
          <cell r="P15">
            <v>28312605</v>
          </cell>
        </row>
        <row r="16">
          <cell r="P16">
            <v>844828</v>
          </cell>
        </row>
        <row r="17">
          <cell r="P17">
            <v>2420585</v>
          </cell>
        </row>
        <row r="18">
          <cell r="P18">
            <v>7895189</v>
          </cell>
        </row>
        <row r="19">
          <cell r="P19">
            <v>168961</v>
          </cell>
        </row>
        <row r="20">
          <cell r="P20">
            <v>7207682</v>
          </cell>
        </row>
        <row r="21">
          <cell r="P21">
            <v>2788350</v>
          </cell>
        </row>
        <row r="22">
          <cell r="P22">
            <v>4494473</v>
          </cell>
        </row>
        <row r="23">
          <cell r="P23">
            <v>239615</v>
          </cell>
        </row>
        <row r="24">
          <cell r="P24">
            <v>328452640</v>
          </cell>
        </row>
        <row r="25">
          <cell r="P25">
            <v>3118960</v>
          </cell>
        </row>
        <row r="26">
          <cell r="P26">
            <v>4337924</v>
          </cell>
        </row>
        <row r="27">
          <cell r="P27">
            <v>354373</v>
          </cell>
        </row>
        <row r="28">
          <cell r="P28">
            <v>3322801</v>
          </cell>
        </row>
        <row r="29">
          <cell r="P29">
            <v>3989798</v>
          </cell>
        </row>
        <row r="30">
          <cell r="P30">
            <v>140835</v>
          </cell>
        </row>
        <row r="31">
          <cell r="P31">
            <v>51193</v>
          </cell>
        </row>
        <row r="32">
          <cell r="P32">
            <v>8931888</v>
          </cell>
        </row>
        <row r="33">
          <cell r="P33">
            <v>2654832</v>
          </cell>
        </row>
        <row r="34">
          <cell r="P34">
            <v>1271743</v>
          </cell>
        </row>
        <row r="35">
          <cell r="P35">
            <v>31580879</v>
          </cell>
        </row>
        <row r="36">
          <cell r="P36">
            <v>4911018</v>
          </cell>
        </row>
        <row r="37">
          <cell r="P37">
            <v>282695</v>
          </cell>
        </row>
        <row r="38">
          <cell r="P38">
            <v>43421891</v>
          </cell>
        </row>
        <row r="39">
          <cell r="P39">
            <v>49805438</v>
          </cell>
        </row>
        <row r="40">
          <cell r="P40">
            <v>1033421</v>
          </cell>
        </row>
        <row r="41">
          <cell r="P41">
            <v>40608124</v>
          </cell>
        </row>
        <row r="42">
          <cell r="P42">
            <v>45572013</v>
          </cell>
        </row>
        <row r="43">
          <cell r="P43">
            <v>70176467</v>
          </cell>
        </row>
        <row r="44">
          <cell r="P44">
            <v>10551478</v>
          </cell>
        </row>
        <row r="45">
          <cell r="P45">
            <v>3783965</v>
          </cell>
        </row>
        <row r="46">
          <cell r="P46">
            <v>9886132</v>
          </cell>
        </row>
        <row r="47">
          <cell r="P47">
            <v>5748876</v>
          </cell>
        </row>
        <row r="48">
          <cell r="P48">
            <v>60822267</v>
          </cell>
        </row>
        <row r="49">
          <cell r="P49">
            <v>5473159</v>
          </cell>
        </row>
        <row r="50">
          <cell r="P50">
            <v>5064087</v>
          </cell>
        </row>
        <row r="51">
          <cell r="P51">
            <v>41378</v>
          </cell>
        </row>
        <row r="52">
          <cell r="P52">
            <v>670751</v>
          </cell>
        </row>
        <row r="53">
          <cell r="P53">
            <v>8172377</v>
          </cell>
        </row>
        <row r="54">
          <cell r="P54">
            <v>13643232</v>
          </cell>
        </row>
        <row r="55">
          <cell r="P55">
            <v>9379895</v>
          </cell>
        </row>
        <row r="56">
          <cell r="P56">
            <v>1691644</v>
          </cell>
        </row>
        <row r="57">
          <cell r="P57">
            <v>1369489</v>
          </cell>
        </row>
        <row r="58">
          <cell r="P58">
            <v>183716</v>
          </cell>
        </row>
        <row r="59">
          <cell r="P59">
            <v>3561052</v>
          </cell>
        </row>
        <row r="60">
          <cell r="P60">
            <v>339400</v>
          </cell>
        </row>
        <row r="61">
          <cell r="P61">
            <v>8338724</v>
          </cell>
        </row>
        <row r="62">
          <cell r="P62">
            <v>4108640</v>
          </cell>
        </row>
        <row r="63">
          <cell r="P63">
            <v>1510611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O3">
            <v>3682860.09</v>
          </cell>
        </row>
        <row r="4">
          <cell r="O4">
            <v>3031.71</v>
          </cell>
        </row>
        <row r="5">
          <cell r="O5">
            <v>17592.66</v>
          </cell>
        </row>
        <row r="6">
          <cell r="O6">
            <v>455568.62</v>
          </cell>
        </row>
        <row r="7">
          <cell r="O7">
            <v>34162.550000000003</v>
          </cell>
        </row>
        <row r="8">
          <cell r="O8">
            <v>6209.43</v>
          </cell>
        </row>
        <row r="9">
          <cell r="O9">
            <v>1331328.03</v>
          </cell>
        </row>
        <row r="10">
          <cell r="O10">
            <v>51345.94</v>
          </cell>
        </row>
        <row r="11">
          <cell r="O11">
            <v>121343.25</v>
          </cell>
        </row>
        <row r="12">
          <cell r="O12">
            <v>1977696.9</v>
          </cell>
        </row>
        <row r="13">
          <cell r="O13">
            <v>57056.72</v>
          </cell>
        </row>
        <row r="14">
          <cell r="O14">
            <v>164726.37</v>
          </cell>
        </row>
        <row r="15">
          <cell r="O15">
            <v>545506.55000000005</v>
          </cell>
        </row>
        <row r="16">
          <cell r="O16">
            <v>11380.95</v>
          </cell>
        </row>
        <row r="17">
          <cell r="O17">
            <v>497075.72</v>
          </cell>
        </row>
        <row r="18">
          <cell r="O18">
            <v>182010.96</v>
          </cell>
        </row>
        <row r="19">
          <cell r="O19">
            <v>314988.68</v>
          </cell>
        </row>
        <row r="20">
          <cell r="O20">
            <v>17003.7</v>
          </cell>
        </row>
        <row r="21">
          <cell r="O21">
            <v>23144917.030000001</v>
          </cell>
        </row>
        <row r="22">
          <cell r="O22">
            <v>202301.39</v>
          </cell>
        </row>
        <row r="23">
          <cell r="O23">
            <v>308402.51</v>
          </cell>
        </row>
        <row r="24">
          <cell r="O24">
            <v>24979.61</v>
          </cell>
        </row>
        <row r="25">
          <cell r="O25">
            <v>234672.9</v>
          </cell>
        </row>
        <row r="26">
          <cell r="O26">
            <v>275747.34000000003</v>
          </cell>
        </row>
        <row r="27">
          <cell r="O27">
            <v>8749.2900000000009</v>
          </cell>
        </row>
        <row r="28">
          <cell r="O28">
            <v>3667.51</v>
          </cell>
        </row>
        <row r="29">
          <cell r="O29">
            <v>614011.36</v>
          </cell>
        </row>
        <row r="30">
          <cell r="O30">
            <v>186908.29</v>
          </cell>
        </row>
        <row r="31">
          <cell r="O31">
            <v>88268.97</v>
          </cell>
        </row>
        <row r="32">
          <cell r="O32">
            <v>2205573.46</v>
          </cell>
        </row>
        <row r="33">
          <cell r="O33">
            <v>342220.78</v>
          </cell>
        </row>
        <row r="34">
          <cell r="O34">
            <v>19334.97</v>
          </cell>
        </row>
        <row r="35">
          <cell r="O35">
            <v>2996702.54</v>
          </cell>
        </row>
        <row r="36">
          <cell r="O36">
            <v>3443302.63</v>
          </cell>
        </row>
        <row r="37">
          <cell r="O37">
            <v>70910.97</v>
          </cell>
        </row>
        <row r="38">
          <cell r="O38">
            <v>2794766.63</v>
          </cell>
        </row>
        <row r="39">
          <cell r="O39">
            <v>3113754.7</v>
          </cell>
        </row>
        <row r="40">
          <cell r="O40">
            <v>4320510.38</v>
          </cell>
        </row>
        <row r="41">
          <cell r="O41">
            <v>726095.23</v>
          </cell>
        </row>
        <row r="42">
          <cell r="O42">
            <v>261407.48</v>
          </cell>
        </row>
        <row r="43">
          <cell r="O43">
            <v>719226</v>
          </cell>
        </row>
        <row r="44">
          <cell r="O44">
            <v>397684.64</v>
          </cell>
        </row>
        <row r="45">
          <cell r="O45">
            <v>4281548.6100000003</v>
          </cell>
        </row>
        <row r="46">
          <cell r="O46">
            <v>387477.89</v>
          </cell>
        </row>
        <row r="47">
          <cell r="O47">
            <v>347274.36</v>
          </cell>
        </row>
        <row r="48">
          <cell r="O48">
            <v>2862.71</v>
          </cell>
        </row>
        <row r="49">
          <cell r="O49">
            <v>47970.52</v>
          </cell>
        </row>
        <row r="50">
          <cell r="O50">
            <v>571369.62</v>
          </cell>
        </row>
        <row r="51">
          <cell r="O51">
            <v>952699.23</v>
          </cell>
        </row>
        <row r="52">
          <cell r="O52">
            <v>652992.94999999995</v>
          </cell>
        </row>
        <row r="53">
          <cell r="O53">
            <v>115778.27</v>
          </cell>
        </row>
        <row r="54">
          <cell r="O54">
            <v>95455.51</v>
          </cell>
        </row>
        <row r="55">
          <cell r="O55">
            <v>12338.26</v>
          </cell>
        </row>
        <row r="56">
          <cell r="O56">
            <v>249934.27</v>
          </cell>
        </row>
        <row r="57">
          <cell r="O57">
            <v>23703.58</v>
          </cell>
        </row>
        <row r="58">
          <cell r="O58">
            <v>567898.09</v>
          </cell>
        </row>
        <row r="59">
          <cell r="O59">
            <v>285209.26</v>
          </cell>
        </row>
        <row r="60">
          <cell r="O60">
            <v>105514.23</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N73"/>
  <sheetViews>
    <sheetView showGridLines="0" tabSelected="1" zoomScaleNormal="100" workbookViewId="0">
      <pane ySplit="1" topLeftCell="A2" activePane="bottomLeft" state="frozen"/>
      <selection pane="bottomLeft" activeCell="L36" sqref="L36"/>
    </sheetView>
  </sheetViews>
  <sheetFormatPr defaultColWidth="9.140625" defaultRowHeight="13.5" x14ac:dyDescent="0.2"/>
  <cols>
    <col min="1" max="1" width="3.140625" style="35" customWidth="1"/>
    <col min="2" max="2" width="3.42578125" style="35" bestFit="1" customWidth="1"/>
    <col min="3" max="5" width="9.7109375" style="35" customWidth="1"/>
    <col min="6" max="6" width="11.5703125" style="35" customWidth="1"/>
    <col min="7" max="7" width="9.7109375" style="35" customWidth="1"/>
    <col min="8" max="8" width="14.42578125" style="35" customWidth="1"/>
    <col min="9" max="10" width="9.7109375" style="35" customWidth="1"/>
    <col min="11" max="11" width="15.5703125" style="35" customWidth="1"/>
    <col min="12" max="12" width="14.5703125" style="35" customWidth="1"/>
    <col min="13" max="15" width="9.7109375" style="35" customWidth="1"/>
    <col min="16" max="62" width="9.140625" style="35"/>
    <col min="63" max="63" width="10.7109375" style="35" customWidth="1"/>
    <col min="64" max="16384" width="9.140625" style="35"/>
  </cols>
  <sheetData>
    <row r="1" spans="1:66" ht="17.25" thickBot="1" x14ac:dyDescent="0.25">
      <c r="A1" s="194" t="s">
        <v>330</v>
      </c>
      <c r="B1" s="194"/>
    </row>
    <row r="2" spans="1:66" ht="14.25" thickBot="1" x14ac:dyDescent="0.25">
      <c r="BK2" s="35" t="s">
        <v>306</v>
      </c>
      <c r="BL2" s="199" t="str">
        <f>LEFT(L12,4)</f>
        <v/>
      </c>
      <c r="BM2" s="199" t="str">
        <f>RIGHT(L12,2)</f>
        <v/>
      </c>
      <c r="BN2" s="286" t="str">
        <f>+BL2&amp;"-"&amp;BM2</f>
        <v>-</v>
      </c>
    </row>
    <row r="3" spans="1:66" ht="14.25" thickBot="1" x14ac:dyDescent="0.25">
      <c r="A3" s="197" t="s">
        <v>124</v>
      </c>
      <c r="B3" s="197"/>
      <c r="BK3" s="199" t="s">
        <v>308</v>
      </c>
      <c r="BL3" s="199" t="str">
        <f>IF($L$12="","Enter FY in #4",+BL4-1)</f>
        <v>Enter FY in #4</v>
      </c>
      <c r="BM3" s="199" t="str">
        <f>IF($L$12="","",+BM4-1)</f>
        <v/>
      </c>
      <c r="BN3" s="286" t="str">
        <f>+BL3&amp;"-"&amp;BM3</f>
        <v>Enter FY in #4-</v>
      </c>
    </row>
    <row r="4" spans="1:66" ht="14.25" thickBot="1" x14ac:dyDescent="0.25">
      <c r="BK4" s="199" t="s">
        <v>307</v>
      </c>
      <c r="BL4" s="199" t="str">
        <f>IF(L12="","Enter FY in #4",BL2-1)</f>
        <v>Enter FY in #4</v>
      </c>
      <c r="BM4" s="199" t="str">
        <f>IF(L12="","",BM2-1)</f>
        <v/>
      </c>
      <c r="BN4" s="286" t="str">
        <f>+BL4&amp;"-"&amp;BM4</f>
        <v>Enter FY in #4-</v>
      </c>
    </row>
    <row r="5" spans="1:66" ht="42" customHeight="1" thickBot="1" x14ac:dyDescent="0.25">
      <c r="A5" s="479" t="s">
        <v>283</v>
      </c>
      <c r="B5" s="479"/>
      <c r="C5" s="479"/>
      <c r="D5" s="479"/>
      <c r="E5" s="479"/>
      <c r="F5" s="479"/>
      <c r="G5" s="479"/>
      <c r="H5" s="479"/>
      <c r="I5" s="479"/>
      <c r="J5" s="479"/>
      <c r="K5" s="479"/>
      <c r="BK5" s="199" t="s">
        <v>143</v>
      </c>
      <c r="BL5" s="199" t="str">
        <f>IF($L$12="","Enter FY in #4",+BL4+1)</f>
        <v>Enter FY in #4</v>
      </c>
      <c r="BM5" s="199" t="str">
        <f>IF($L$12="","",+BM4+1)</f>
        <v/>
      </c>
      <c r="BN5" s="286" t="str">
        <f>+BL5&amp;"-"&amp;BM5</f>
        <v>Enter FY in #4-</v>
      </c>
    </row>
    <row r="6" spans="1:66" s="199" customFormat="1" ht="17.25" thickBot="1" x14ac:dyDescent="0.25">
      <c r="A6" s="478" t="str">
        <f>IF(L11="","#3 is a REQUIRED field","")</f>
        <v>#3 is a REQUIRED field</v>
      </c>
      <c r="B6" s="477"/>
      <c r="C6" s="477"/>
      <c r="D6" s="477"/>
      <c r="E6" s="477"/>
      <c r="F6" s="477"/>
      <c r="G6" s="477"/>
      <c r="H6" s="477"/>
      <c r="I6" s="477"/>
      <c r="J6" s="477"/>
      <c r="K6" s="477"/>
      <c r="BK6" s="199" t="s">
        <v>144</v>
      </c>
      <c r="BL6" s="199" t="str">
        <f t="shared" ref="BL6:BL12" si="0">IF($L$12="","Enter FY in #4",+BL5+1)</f>
        <v>Enter FY in #4</v>
      </c>
      <c r="BM6" s="199" t="str">
        <f t="shared" ref="BM6:BM12" si="1">IF($L$12="","Enter FY in #4",+BM5+1)</f>
        <v>Enter FY in #4</v>
      </c>
      <c r="BN6" s="286" t="str">
        <f t="shared" ref="BN6:BN12" si="2">+BL6&amp;"-"&amp;BM6</f>
        <v>Enter FY in #4-Enter FY in #4</v>
      </c>
    </row>
    <row r="7" spans="1:66" s="199" customFormat="1" ht="17.25" thickBot="1" x14ac:dyDescent="0.25">
      <c r="A7" s="478" t="str">
        <f>IF(L12="","#4 is a REQUIRED field","")</f>
        <v>#4 is a REQUIRED field</v>
      </c>
      <c r="B7" s="475"/>
      <c r="C7" s="476"/>
      <c r="D7" s="476"/>
      <c r="E7" s="476"/>
      <c r="F7" s="476"/>
      <c r="G7" s="476"/>
      <c r="H7" s="476"/>
      <c r="I7" s="476"/>
      <c r="J7" s="476"/>
      <c r="K7" s="476"/>
      <c r="BK7" s="199" t="s">
        <v>145</v>
      </c>
      <c r="BL7" s="199" t="str">
        <f t="shared" si="0"/>
        <v>Enter FY in #4</v>
      </c>
      <c r="BM7" s="199" t="str">
        <f t="shared" si="1"/>
        <v>Enter FY in #4</v>
      </c>
      <c r="BN7" s="286" t="str">
        <f t="shared" si="2"/>
        <v>Enter FY in #4-Enter FY in #4</v>
      </c>
    </row>
    <row r="8" spans="1:66" s="199" customFormat="1" ht="13.5" customHeight="1" thickBot="1" x14ac:dyDescent="0.25">
      <c r="C8" s="298"/>
      <c r="D8" s="298"/>
      <c r="E8"/>
      <c r="G8" s="430"/>
      <c r="H8" s="430"/>
      <c r="J8" s="430"/>
      <c r="K8" s="430"/>
      <c r="BK8" s="199" t="s">
        <v>146</v>
      </c>
      <c r="BL8" s="199" t="str">
        <f t="shared" si="0"/>
        <v>Enter FY in #4</v>
      </c>
      <c r="BM8" s="199" t="str">
        <f t="shared" si="1"/>
        <v>Enter FY in #4</v>
      </c>
      <c r="BN8" s="286" t="str">
        <f t="shared" si="2"/>
        <v>Enter FY in #4-Enter FY in #4</v>
      </c>
    </row>
    <row r="9" spans="1:66" s="199" customFormat="1" ht="13.5" customHeight="1" thickBot="1" x14ac:dyDescent="0.25">
      <c r="A9" s="199" t="s">
        <v>309</v>
      </c>
      <c r="I9" s="206"/>
      <c r="J9" s="206"/>
      <c r="L9" s="428" t="s">
        <v>151</v>
      </c>
      <c r="BK9" s="199" t="s">
        <v>147</v>
      </c>
      <c r="BL9" s="199" t="str">
        <f t="shared" si="0"/>
        <v>Enter FY in #4</v>
      </c>
      <c r="BM9" s="199" t="str">
        <f t="shared" si="1"/>
        <v>Enter FY in #4</v>
      </c>
      <c r="BN9" s="286" t="str">
        <f t="shared" si="2"/>
        <v>Enter FY in #4-Enter FY in #4</v>
      </c>
    </row>
    <row r="10" spans="1:66" s="199" customFormat="1" ht="13.5" customHeight="1" thickBot="1" x14ac:dyDescent="0.25">
      <c r="A10" s="199" t="s">
        <v>310</v>
      </c>
      <c r="I10" s="219"/>
      <c r="J10" s="219"/>
      <c r="L10" s="429" t="s">
        <v>287</v>
      </c>
      <c r="BK10" s="199" t="s">
        <v>292</v>
      </c>
      <c r="BL10" s="199" t="str">
        <f t="shared" si="0"/>
        <v>Enter FY in #4</v>
      </c>
      <c r="BM10" s="199" t="str">
        <f t="shared" si="1"/>
        <v>Enter FY in #4</v>
      </c>
      <c r="BN10" s="286" t="str">
        <f t="shared" si="2"/>
        <v>Enter FY in #4-Enter FY in #4</v>
      </c>
    </row>
    <row r="11" spans="1:66" s="199" customFormat="1" ht="12.75" customHeight="1" thickBot="1" x14ac:dyDescent="0.25">
      <c r="A11" s="199" t="s">
        <v>311</v>
      </c>
      <c r="B11" s="35"/>
      <c r="C11" s="206"/>
      <c r="D11" s="206"/>
      <c r="E11" s="206"/>
      <c r="F11" s="206"/>
      <c r="G11" s="206"/>
      <c r="I11" s="206"/>
      <c r="J11" s="206"/>
      <c r="L11" s="427"/>
      <c r="BK11" s="199" t="s">
        <v>293</v>
      </c>
      <c r="BL11" s="199" t="str">
        <f t="shared" si="0"/>
        <v>Enter FY in #4</v>
      </c>
      <c r="BM11" s="199" t="str">
        <f t="shared" si="1"/>
        <v>Enter FY in #4</v>
      </c>
      <c r="BN11" s="286" t="str">
        <f t="shared" si="2"/>
        <v>Enter FY in #4-Enter FY in #4</v>
      </c>
    </row>
    <row r="12" spans="1:66" s="199" customFormat="1" ht="14.25" thickBot="1" x14ac:dyDescent="0.25">
      <c r="A12" s="199" t="s">
        <v>312</v>
      </c>
      <c r="I12" s="206"/>
      <c r="J12" s="206"/>
      <c r="L12" s="428"/>
      <c r="BK12" s="199" t="s">
        <v>294</v>
      </c>
      <c r="BL12" s="199" t="str">
        <f t="shared" si="0"/>
        <v>Enter FY in #4</v>
      </c>
      <c r="BM12" s="199" t="str">
        <f t="shared" si="1"/>
        <v>Enter FY in #4</v>
      </c>
      <c r="BN12" s="286" t="str">
        <f t="shared" si="2"/>
        <v>Enter FY in #4-Enter FY in #4</v>
      </c>
    </row>
    <row r="13" spans="1:66" s="199" customFormat="1" x14ac:dyDescent="0.2">
      <c r="A13" s="199" t="s">
        <v>313</v>
      </c>
      <c r="I13" s="299"/>
      <c r="J13" s="299"/>
      <c r="L13" s="429" t="str">
        <f>BN4</f>
        <v>Enter FY in #4-</v>
      </c>
    </row>
    <row r="14" spans="1:66" s="199" customFormat="1" ht="15" customHeight="1" x14ac:dyDescent="0.2">
      <c r="A14" s="199" t="s">
        <v>314</v>
      </c>
      <c r="I14" s="299"/>
      <c r="J14" s="299"/>
      <c r="L14" s="429" t="str">
        <f>BN3</f>
        <v>Enter FY in #4-</v>
      </c>
    </row>
    <row r="15" spans="1:66" s="199" customFormat="1" ht="15" customHeight="1" x14ac:dyDescent="0.2">
      <c r="A15" s="199" t="str">
        <f>"5. Full year data for #5 &amp; #6 will provide caseload growth for Fiscal Year"&amp;" "&amp;BN2&amp;" which will be paid around Sept - Nov of Fiscal Year"&amp;" "&amp;BN6&amp;" assuming growth funding is available."</f>
        <v>5. Full year data for #5 &amp; #6 will provide caseload growth for Fiscal Year - which will be paid around Sept - Nov of Fiscal Year Enter FY in #4-Enter FY in #4 assuming growth funding is available.</v>
      </c>
      <c r="I15" s="206"/>
      <c r="J15" s="206"/>
      <c r="K15" s="206"/>
    </row>
    <row r="16" spans="1:66" s="199" customFormat="1" x14ac:dyDescent="0.2">
      <c r="A16" s="199" t="str">
        <f>"7. Populate red tabs with actuals for "&amp;"Fiscal Year "&amp;L13&amp;" and "&amp;L14&amp;"."</f>
        <v>7. Populate red tabs with actuals for Fiscal Year Enter FY in #4- and Enter FY in #4-.</v>
      </c>
    </row>
    <row r="17" spans="1:46" s="199" customFormat="1" x14ac:dyDescent="0.2">
      <c r="I17" s="299"/>
      <c r="J17" s="299"/>
      <c r="K17" s="299"/>
    </row>
    <row r="18" spans="1:46" x14ac:dyDescent="0.2">
      <c r="A18" s="35" t="s">
        <v>107</v>
      </c>
      <c r="B18" s="195"/>
      <c r="M18" s="66"/>
      <c r="AT18" s="199"/>
    </row>
    <row r="19" spans="1:46" x14ac:dyDescent="0.2">
      <c r="A19" s="95" t="s">
        <v>336</v>
      </c>
      <c r="B19" s="195"/>
      <c r="AT19" s="199"/>
    </row>
    <row r="20" spans="1:46" x14ac:dyDescent="0.2">
      <c r="A20" s="35" t="s">
        <v>315</v>
      </c>
      <c r="B20" s="195"/>
      <c r="AT20" s="199"/>
    </row>
    <row r="21" spans="1:46" ht="15" customHeight="1" x14ac:dyDescent="0.2">
      <c r="B21" s="35" t="s">
        <v>129</v>
      </c>
      <c r="C21" s="35" t="s">
        <v>139</v>
      </c>
      <c r="AT21" s="199"/>
    </row>
    <row r="22" spans="1:46" s="199" customFormat="1" x14ac:dyDescent="0.2">
      <c r="A22" s="198"/>
      <c r="B22" s="35" t="s">
        <v>129</v>
      </c>
      <c r="C22" s="35" t="s">
        <v>134</v>
      </c>
      <c r="D22" s="198"/>
      <c r="E22" s="198"/>
      <c r="F22" s="198"/>
      <c r="G22" s="198"/>
      <c r="H22" s="198"/>
      <c r="I22" s="198"/>
      <c r="J22" s="198"/>
      <c r="K22" s="198"/>
    </row>
    <row r="23" spans="1:46" s="199" customFormat="1" x14ac:dyDescent="0.2">
      <c r="A23" s="198"/>
      <c r="B23" s="35" t="s">
        <v>129</v>
      </c>
      <c r="C23" s="35" t="s">
        <v>317</v>
      </c>
      <c r="D23" s="198"/>
      <c r="E23" s="198"/>
      <c r="F23" s="198"/>
      <c r="G23" s="198"/>
      <c r="H23" s="198"/>
      <c r="I23" s="198"/>
      <c r="J23" s="198"/>
      <c r="K23" s="198"/>
    </row>
    <row r="24" spans="1:46" s="199" customFormat="1" x14ac:dyDescent="0.2">
      <c r="A24" s="198"/>
      <c r="B24" s="35"/>
      <c r="C24" s="35"/>
      <c r="D24" s="198"/>
      <c r="E24" s="198"/>
      <c r="F24" s="198"/>
      <c r="G24" s="198"/>
      <c r="H24" s="198"/>
      <c r="I24" s="198"/>
      <c r="J24" s="198"/>
      <c r="K24" s="198"/>
    </row>
    <row r="25" spans="1:46" x14ac:dyDescent="0.2">
      <c r="B25" s="195"/>
      <c r="AT25" s="199"/>
    </row>
    <row r="26" spans="1:46" x14ac:dyDescent="0.2">
      <c r="A26" s="95" t="s">
        <v>321</v>
      </c>
      <c r="B26" s="195"/>
      <c r="AT26" s="199"/>
    </row>
    <row r="27" spans="1:46" x14ac:dyDescent="0.2">
      <c r="A27" s="35" t="s">
        <v>322</v>
      </c>
      <c r="B27" s="195"/>
      <c r="AT27" s="199"/>
    </row>
    <row r="28" spans="1:46" x14ac:dyDescent="0.2">
      <c r="B28" s="35" t="s">
        <v>129</v>
      </c>
      <c r="C28" s="35" t="s">
        <v>316</v>
      </c>
      <c r="D28" s="198"/>
      <c r="E28" s="198"/>
      <c r="AT28" s="199"/>
    </row>
    <row r="29" spans="1:46" s="199" customFormat="1" x14ac:dyDescent="0.2">
      <c r="A29" s="198"/>
      <c r="B29" s="35" t="s">
        <v>129</v>
      </c>
      <c r="C29" s="35" t="s">
        <v>318</v>
      </c>
      <c r="D29" s="198"/>
      <c r="E29" s="198"/>
      <c r="F29" s="198"/>
      <c r="G29" s="198"/>
      <c r="H29" s="198"/>
      <c r="I29" s="198"/>
      <c r="J29" s="198"/>
      <c r="K29" s="198"/>
    </row>
    <row r="30" spans="1:46" ht="15" customHeight="1" x14ac:dyDescent="0.2">
      <c r="B30" s="35" t="s">
        <v>129</v>
      </c>
      <c r="C30" s="35" t="s">
        <v>130</v>
      </c>
      <c r="AT30" s="199"/>
    </row>
    <row r="31" spans="1:46" s="199" customFormat="1" x14ac:dyDescent="0.2">
      <c r="A31" s="198"/>
      <c r="B31" s="35" t="s">
        <v>129</v>
      </c>
      <c r="C31" s="35" t="s">
        <v>133</v>
      </c>
      <c r="D31" s="198"/>
      <c r="E31" s="198"/>
      <c r="F31" s="198"/>
      <c r="G31" s="198"/>
      <c r="H31" s="198"/>
      <c r="I31" s="198"/>
      <c r="J31" s="198"/>
      <c r="K31" s="198"/>
    </row>
    <row r="32" spans="1:46" x14ac:dyDescent="0.2">
      <c r="A32" s="35" t="s">
        <v>323</v>
      </c>
      <c r="AT32" s="199"/>
    </row>
    <row r="33" spans="1:46" ht="13.5" customHeight="1" x14ac:dyDescent="0.2">
      <c r="B33" s="35" t="s">
        <v>129</v>
      </c>
      <c r="C33" s="35" t="s">
        <v>335</v>
      </c>
      <c r="AT33" s="199"/>
    </row>
    <row r="34" spans="1:46" ht="13.5" customHeight="1" x14ac:dyDescent="0.2">
      <c r="AT34" s="199"/>
    </row>
    <row r="35" spans="1:46" ht="13.5" customHeight="1" x14ac:dyDescent="0.2">
      <c r="AT35" s="199"/>
    </row>
    <row r="36" spans="1:46" ht="13.5" customHeight="1" x14ac:dyDescent="0.2">
      <c r="AT36" s="199"/>
    </row>
    <row r="37" spans="1:46" ht="13.5" customHeight="1" x14ac:dyDescent="0.2">
      <c r="B37" s="35" t="s">
        <v>129</v>
      </c>
      <c r="C37" s="35" t="s">
        <v>320</v>
      </c>
      <c r="AT37" s="199"/>
    </row>
    <row r="38" spans="1:46" ht="13.5" customHeight="1" x14ac:dyDescent="0.2">
      <c r="A38" s="35" t="s">
        <v>324</v>
      </c>
      <c r="AT38" s="199"/>
    </row>
    <row r="39" spans="1:46" ht="13.5" customHeight="1" x14ac:dyDescent="0.2">
      <c r="AT39" s="199"/>
    </row>
    <row r="40" spans="1:46" ht="15" customHeight="1" x14ac:dyDescent="0.2">
      <c r="A40" s="480" t="s">
        <v>325</v>
      </c>
      <c r="B40" s="480"/>
      <c r="C40" s="480"/>
      <c r="D40" s="480"/>
      <c r="E40" s="480"/>
      <c r="F40" s="480"/>
      <c r="G40" s="480"/>
      <c r="H40" s="480"/>
      <c r="I40" s="480"/>
      <c r="J40" s="480"/>
      <c r="K40" s="480"/>
    </row>
    <row r="42" spans="1:46" ht="15" customHeight="1" x14ac:dyDescent="0.2">
      <c r="A42" s="35" t="s">
        <v>108</v>
      </c>
      <c r="B42" s="195"/>
    </row>
    <row r="43" spans="1:46" ht="15" customHeight="1" x14ac:dyDescent="0.25">
      <c r="A43" s="35" t="s">
        <v>326</v>
      </c>
      <c r="F43" s="205"/>
    </row>
    <row r="46" spans="1:46" ht="15" customHeight="1" x14ac:dyDescent="0.2">
      <c r="A46" s="199" t="s">
        <v>319</v>
      </c>
      <c r="B46" s="199"/>
      <c r="C46" s="199"/>
    </row>
    <row r="47" spans="1:46" ht="15" customHeight="1" x14ac:dyDescent="0.2">
      <c r="A47" s="199"/>
      <c r="B47" s="199" t="s">
        <v>327</v>
      </c>
      <c r="C47" s="199"/>
    </row>
    <row r="48" spans="1:46" ht="15" customHeight="1" x14ac:dyDescent="0.2">
      <c r="B48" s="35" t="s">
        <v>328</v>
      </c>
    </row>
    <row r="49" spans="1:1" ht="15" customHeight="1" x14ac:dyDescent="0.2">
      <c r="A49" s="35" t="s">
        <v>329</v>
      </c>
    </row>
    <row r="50" spans="1:1" ht="15" customHeight="1" x14ac:dyDescent="0.2"/>
    <row r="51" spans="1:1" ht="15" customHeight="1" x14ac:dyDescent="0.2"/>
    <row r="52" spans="1:1" ht="15" customHeight="1" x14ac:dyDescent="0.2"/>
    <row r="53" spans="1:1" ht="15" customHeight="1" x14ac:dyDescent="0.2"/>
    <row r="54" spans="1:1" ht="15" customHeight="1" x14ac:dyDescent="0.2"/>
    <row r="55" spans="1:1" ht="15" customHeight="1" x14ac:dyDescent="0.2"/>
    <row r="56" spans="1:1" ht="15" customHeight="1" x14ac:dyDescent="0.2"/>
    <row r="57" spans="1:1" ht="15" customHeight="1" x14ac:dyDescent="0.2"/>
    <row r="58" spans="1:1" ht="15" customHeight="1" x14ac:dyDescent="0.2"/>
    <row r="59" spans="1:1" ht="15" customHeight="1" x14ac:dyDescent="0.2"/>
    <row r="60" spans="1:1" ht="15" customHeight="1" x14ac:dyDescent="0.2"/>
    <row r="61" spans="1:1" ht="15" customHeight="1" x14ac:dyDescent="0.2"/>
    <row r="62" spans="1:1" ht="15" customHeight="1" x14ac:dyDescent="0.2"/>
    <row r="63" spans="1:1" ht="15" customHeight="1" x14ac:dyDescent="0.2"/>
    <row r="64" spans="1:1"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mergeCells count="2">
    <mergeCell ref="A5:K5"/>
    <mergeCell ref="A40:K40"/>
  </mergeCells>
  <phoneticPr fontId="3" type="noConversion"/>
  <dataValidations count="1">
    <dataValidation allowBlank="1" showInputMessage="1" showErrorMessage="1" promptTitle="Format" prompt="Please use the following format: XXXX-XX. ex. 2013-14." sqref="L12"/>
  </dataValidations>
  <hyperlinks>
    <hyperlink ref="A40:K40" location="'CalWORKs Admin'!C27" display="9)   Go to CalWORKs Admin tab to enter Stage 2 Child Care PCs (905, 905018 &amp; 905031) manually."/>
  </hyperlinks>
  <printOptions horizontalCentered="1"/>
  <pageMargins left="0.75" right="0.75" top="0.5" bottom="0.75" header="0.25" footer="0.25"/>
  <pageSetup scale="67" orientation="portrait"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'CWS Admin'!$Z$11:$Z$68</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5"/>
  <sheetViews>
    <sheetView zoomScaleNormal="100" workbookViewId="0">
      <pane xSplit="1" ySplit="7" topLeftCell="B8" activePane="bottomRight" state="frozen"/>
      <selection pane="topRight" activeCell="B1" sqref="B1"/>
      <selection pane="bottomLeft" activeCell="A8" sqref="A8"/>
      <selection pane="bottomRight" activeCell="E34" sqref="E34"/>
    </sheetView>
  </sheetViews>
  <sheetFormatPr defaultRowHeight="12.75" x14ac:dyDescent="0.2"/>
  <cols>
    <col min="1" max="1" width="12.7109375" customWidth="1"/>
    <col min="2" max="2" width="24.42578125" customWidth="1"/>
    <col min="3" max="3" width="12.7109375" customWidth="1"/>
    <col min="4" max="13" width="15.28515625" bestFit="1" customWidth="1"/>
    <col min="14" max="14" width="17" customWidth="1"/>
    <col min="15" max="15" width="2.42578125" customWidth="1"/>
    <col min="16" max="16" width="17.85546875" bestFit="1" customWidth="1"/>
  </cols>
  <sheetData>
    <row r="1" spans="1:16" ht="15.75" x14ac:dyDescent="0.25">
      <c r="A1" s="290" t="s">
        <v>284</v>
      </c>
    </row>
    <row r="2" spans="1:16" ht="15.75" x14ac:dyDescent="0.25">
      <c r="A2" s="290">
        <f>+Instructions!L11</f>
        <v>0</v>
      </c>
      <c r="H2" s="474" t="str">
        <f>IF(Instructions!$L$12="","ERROR: Enter FY in #4 in Instructions Tab","")</f>
        <v>ERROR: Enter FY in #4 in Instructions Tab</v>
      </c>
    </row>
    <row r="5" spans="1:16" x14ac:dyDescent="0.2">
      <c r="A5" s="287" t="s">
        <v>298</v>
      </c>
      <c r="B5" s="287"/>
      <c r="C5" s="287" t="s">
        <v>290</v>
      </c>
      <c r="D5" s="287" t="s">
        <v>154</v>
      </c>
      <c r="E5" s="287" t="s">
        <v>155</v>
      </c>
      <c r="F5" s="287" t="s">
        <v>21</v>
      </c>
      <c r="G5" s="287"/>
      <c r="H5" s="287"/>
      <c r="I5" s="287"/>
      <c r="J5" s="287"/>
      <c r="K5" s="287"/>
      <c r="L5" s="287"/>
      <c r="M5" s="287" t="s">
        <v>164</v>
      </c>
      <c r="N5" s="287"/>
      <c r="O5" s="227"/>
      <c r="P5" s="287"/>
    </row>
    <row r="6" spans="1:16" x14ac:dyDescent="0.2">
      <c r="A6" s="287" t="s">
        <v>299</v>
      </c>
      <c r="B6" s="287" t="s">
        <v>288</v>
      </c>
      <c r="C6" s="287" t="s">
        <v>291</v>
      </c>
      <c r="D6" s="287" t="s">
        <v>21</v>
      </c>
      <c r="E6" s="287" t="s">
        <v>21</v>
      </c>
      <c r="F6" s="287" t="s">
        <v>156</v>
      </c>
      <c r="G6" s="287" t="s">
        <v>157</v>
      </c>
      <c r="H6" s="287" t="s">
        <v>158</v>
      </c>
      <c r="I6" s="287" t="s">
        <v>157</v>
      </c>
      <c r="J6" s="287"/>
      <c r="K6" s="287"/>
      <c r="L6" s="287"/>
      <c r="M6" s="287" t="s">
        <v>272</v>
      </c>
      <c r="N6" s="287" t="s">
        <v>303</v>
      </c>
      <c r="O6" s="227"/>
      <c r="P6" s="287" t="s">
        <v>305</v>
      </c>
    </row>
    <row r="7" spans="1:16" x14ac:dyDescent="0.2">
      <c r="A7" s="287" t="s">
        <v>300</v>
      </c>
      <c r="B7" s="287" t="s">
        <v>302</v>
      </c>
      <c r="C7" s="287" t="s">
        <v>297</v>
      </c>
      <c r="D7" s="287" t="s">
        <v>159</v>
      </c>
      <c r="E7" s="287" t="s">
        <v>159</v>
      </c>
      <c r="F7" s="287" t="s">
        <v>160</v>
      </c>
      <c r="G7" s="287" t="s">
        <v>161</v>
      </c>
      <c r="H7" s="287" t="s">
        <v>162</v>
      </c>
      <c r="I7" s="287" t="s">
        <v>163</v>
      </c>
      <c r="J7" s="287" t="s">
        <v>86</v>
      </c>
      <c r="K7" s="287" t="s">
        <v>116</v>
      </c>
      <c r="L7" s="287" t="s">
        <v>117</v>
      </c>
      <c r="M7" s="287" t="s">
        <v>166</v>
      </c>
      <c r="N7" s="287" t="s">
        <v>87</v>
      </c>
      <c r="O7" s="227"/>
      <c r="P7" s="287" t="s">
        <v>304</v>
      </c>
    </row>
    <row r="8" spans="1:16" x14ac:dyDescent="0.2">
      <c r="A8" s="222" t="str">
        <f>IF(Instructions!$L$12="","","FY"&amp;" "&amp;Instructions!BN5)</f>
        <v/>
      </c>
      <c r="B8" s="222" t="str">
        <f>IF(Instructions!$L$12="","","FY"&amp;" "&amp;Instructions!BN4&amp;" "&amp;"to"&amp;" "&amp;"FY"&amp;" "&amp;Instructions!BN3)</f>
        <v/>
      </c>
      <c r="C8" s="222" t="str">
        <f>IF(Instructions!$L$12="","","FY"&amp;" "&amp;Instructions!BN6)</f>
        <v/>
      </c>
      <c r="D8" s="288">
        <f>'Data Entry'!E11</f>
        <v>0</v>
      </c>
      <c r="E8" s="288">
        <f>'Data Entry'!E12</f>
        <v>0</v>
      </c>
      <c r="F8" s="288">
        <f>+'Data Entry'!E7</f>
        <v>0</v>
      </c>
      <c r="G8" s="288">
        <f>+'Data Entry'!E8</f>
        <v>0</v>
      </c>
      <c r="H8" s="288">
        <f>+'Data Entry'!E6</f>
        <v>0</v>
      </c>
      <c r="I8" s="288">
        <f>'Data Entry'!E13</f>
        <v>0</v>
      </c>
      <c r="J8" s="288">
        <f>+'Data Entry'!E5</f>
        <v>0</v>
      </c>
      <c r="K8" s="288">
        <f>+'Data Entry'!E9</f>
        <v>0</v>
      </c>
      <c r="L8" s="288">
        <f>'Data Entry'!E14</f>
        <v>0</v>
      </c>
      <c r="M8" s="288">
        <f>+'Data Entry'!E10</f>
        <v>0</v>
      </c>
      <c r="N8" s="288">
        <f>SUM(D8:M8)</f>
        <v>0</v>
      </c>
      <c r="O8" s="288"/>
      <c r="P8" s="288">
        <f>IF(N8&lt;0,0,N8)</f>
        <v>0</v>
      </c>
    </row>
    <row r="9" spans="1:16" x14ac:dyDescent="0.2">
      <c r="A9" s="222" t="str">
        <f>IF(Instructions!$L$12="","","FY"&amp;" "&amp;Instructions!BN6)</f>
        <v/>
      </c>
      <c r="B9" s="222" t="str">
        <f>IF(Instructions!$L$12="","","FY"&amp;" "&amp;Instructions!BN5&amp;" "&amp;"to"&amp;" "&amp;"FY"&amp;" "&amp;Instructions!BN4)</f>
        <v/>
      </c>
      <c r="C9" s="222" t="str">
        <f>IF(Instructions!$L$12="","","FY"&amp;" "&amp;Instructions!BN7)</f>
        <v/>
      </c>
      <c r="D9" s="288">
        <f>+'Data Entry'!M11</f>
        <v>0</v>
      </c>
      <c r="E9" s="288">
        <f>+'Data Entry'!M12</f>
        <v>0</v>
      </c>
      <c r="F9" s="288">
        <f>+'Data Entry'!M7</f>
        <v>0</v>
      </c>
      <c r="G9" s="288">
        <f>+'Data Entry'!M8</f>
        <v>0</v>
      </c>
      <c r="H9" s="288">
        <f>+'Data Entry'!M6</f>
        <v>0</v>
      </c>
      <c r="I9" s="288">
        <f>+'Data Entry'!M13</f>
        <v>0</v>
      </c>
      <c r="J9" s="288">
        <f>+'Data Entry'!M5</f>
        <v>0</v>
      </c>
      <c r="K9" s="288">
        <f>+'Data Entry'!M9</f>
        <v>0</v>
      </c>
      <c r="L9" s="288">
        <f>+'Data Entry'!M14</f>
        <v>0</v>
      </c>
      <c r="M9" s="288">
        <f>+'Data Entry'!M10</f>
        <v>0</v>
      </c>
      <c r="N9" s="288">
        <f>SUM(D9:M9)</f>
        <v>0</v>
      </c>
      <c r="O9" s="288"/>
      <c r="P9" s="288">
        <f>IF(N9&lt;0,0,N9)</f>
        <v>0</v>
      </c>
    </row>
    <row r="10" spans="1:16" x14ac:dyDescent="0.2">
      <c r="A10" s="222" t="str">
        <f>IF(Instructions!$L$12="","","FY"&amp;" "&amp;Instructions!BN7)</f>
        <v/>
      </c>
      <c r="B10" s="222" t="str">
        <f>IF(Instructions!$L$12="","","FY"&amp;" "&amp;Instructions!BN6&amp;" "&amp;"to"&amp;" "&amp;"FY"&amp;" "&amp;Instructions!BN5)</f>
        <v/>
      </c>
      <c r="C10" s="222" t="str">
        <f>IF(Instructions!$L$12="","","FY"&amp;" "&amp;Instructions!BN8)</f>
        <v/>
      </c>
      <c r="D10" s="288">
        <f>+'Data Entry'!S11</f>
        <v>0</v>
      </c>
      <c r="E10" s="288">
        <f>+'Data Entry'!S12</f>
        <v>0</v>
      </c>
      <c r="F10" s="288">
        <f>+'Data Entry'!S7</f>
        <v>0</v>
      </c>
      <c r="G10" s="288">
        <f>+'Data Entry'!S8</f>
        <v>0</v>
      </c>
      <c r="H10" s="288">
        <f>+'Data Entry'!S6</f>
        <v>0</v>
      </c>
      <c r="I10" s="288">
        <f>+'Data Entry'!S13</f>
        <v>0</v>
      </c>
      <c r="J10" s="288">
        <f>+'Data Entry'!S5</f>
        <v>0</v>
      </c>
      <c r="K10" s="288">
        <f>+'Data Entry'!S9</f>
        <v>0</v>
      </c>
      <c r="L10" s="288">
        <f>+'Data Entry'!S14</f>
        <v>0</v>
      </c>
      <c r="M10" s="288">
        <f>+'Data Entry'!S10</f>
        <v>0</v>
      </c>
      <c r="N10" s="288">
        <f t="shared" ref="N10:N13" si="0">SUM(D10:M10)</f>
        <v>0</v>
      </c>
      <c r="O10" s="288"/>
      <c r="P10" s="288">
        <f t="shared" ref="P10:P13" si="1">IF(N10&lt;0,0,N10)</f>
        <v>0</v>
      </c>
    </row>
    <row r="11" spans="1:16" x14ac:dyDescent="0.2">
      <c r="A11" s="222" t="str">
        <f>IF(Instructions!$L$12="","","FY"&amp;" "&amp;Instructions!BN8)</f>
        <v/>
      </c>
      <c r="B11" s="222" t="str">
        <f>IF(Instructions!$L$12="","","FY"&amp;" "&amp;Instructions!BN7&amp;" "&amp;"to"&amp;" "&amp;"FY"&amp;" "&amp;Instructions!BN6)</f>
        <v/>
      </c>
      <c r="C11" s="222" t="str">
        <f>IF(Instructions!$L$12="","","FY"&amp;" "&amp;Instructions!BN9)</f>
        <v/>
      </c>
      <c r="D11" s="288">
        <f>+'Data Entry'!Y11</f>
        <v>0</v>
      </c>
      <c r="E11" s="288">
        <f>+'Data Entry'!Y12</f>
        <v>0</v>
      </c>
      <c r="F11" s="288">
        <f>+'Data Entry'!Y7</f>
        <v>0</v>
      </c>
      <c r="G11" s="288">
        <f>+'Data Entry'!Y8</f>
        <v>0</v>
      </c>
      <c r="H11" s="288">
        <f>+'Data Entry'!Y6</f>
        <v>0</v>
      </c>
      <c r="I11" s="288">
        <f>+'Data Entry'!Y13</f>
        <v>0</v>
      </c>
      <c r="J11" s="288">
        <f>+'Data Entry'!Y5</f>
        <v>0</v>
      </c>
      <c r="K11" s="288">
        <f>+'Data Entry'!Y9</f>
        <v>0</v>
      </c>
      <c r="L11" s="288">
        <f>+'Data Entry'!Y14</f>
        <v>0</v>
      </c>
      <c r="M11" s="288">
        <f>+'Data Entry'!Y10</f>
        <v>0</v>
      </c>
      <c r="N11" s="288">
        <f t="shared" si="0"/>
        <v>0</v>
      </c>
      <c r="O11" s="288"/>
      <c r="P11" s="288">
        <f t="shared" si="1"/>
        <v>0</v>
      </c>
    </row>
    <row r="12" spans="1:16" x14ac:dyDescent="0.2">
      <c r="A12" s="222" t="str">
        <f>IF(Instructions!$L$12="","","FY"&amp;" "&amp;Instructions!BN9)</f>
        <v/>
      </c>
      <c r="B12" s="222" t="str">
        <f>IF(Instructions!$L$12="","","FY"&amp;" "&amp;Instructions!BN8&amp;" "&amp;"to"&amp;" "&amp;"FY"&amp;" "&amp;Instructions!BN7)</f>
        <v/>
      </c>
      <c r="C12" s="222" t="str">
        <f>IF(Instructions!$L$12="","","FY"&amp;" "&amp;Instructions!BN10)</f>
        <v/>
      </c>
      <c r="D12" s="288">
        <f>+'Data Entry'!AE11</f>
        <v>0</v>
      </c>
      <c r="E12" s="288">
        <f>+'Data Entry'!AE12</f>
        <v>0</v>
      </c>
      <c r="F12" s="288">
        <f>+'Data Entry'!AE7</f>
        <v>0</v>
      </c>
      <c r="G12" s="288">
        <f>+'Data Entry'!AE8</f>
        <v>0</v>
      </c>
      <c r="H12" s="288">
        <f>+'Data Entry'!AE6</f>
        <v>0</v>
      </c>
      <c r="I12" s="288">
        <f>+'Data Entry'!AE13</f>
        <v>0</v>
      </c>
      <c r="J12" s="288">
        <f>+'Data Entry'!AE5</f>
        <v>0</v>
      </c>
      <c r="K12" s="288">
        <f>+'Data Entry'!AE9</f>
        <v>0</v>
      </c>
      <c r="L12" s="288">
        <f>+'Data Entry'!AE14</f>
        <v>0</v>
      </c>
      <c r="M12" s="288">
        <f>+'Data Entry'!AE10</f>
        <v>0</v>
      </c>
      <c r="N12" s="288">
        <f t="shared" si="0"/>
        <v>0</v>
      </c>
      <c r="O12" s="288"/>
      <c r="P12" s="288">
        <f t="shared" si="1"/>
        <v>0</v>
      </c>
    </row>
    <row r="13" spans="1:16" x14ac:dyDescent="0.2">
      <c r="A13" s="222" t="str">
        <f>IF(Instructions!$L$12="","","FY"&amp;" "&amp;Instructions!BN10)</f>
        <v/>
      </c>
      <c r="B13" s="222" t="str">
        <f>IF(Instructions!$L$12="","","FY"&amp;" "&amp;Instructions!BN9&amp;" "&amp;"to"&amp;" "&amp;"FY"&amp;" "&amp;Instructions!BN8)</f>
        <v/>
      </c>
      <c r="C13" s="222" t="str">
        <f>IF(Instructions!$L$12="","","FY"&amp;" "&amp;Instructions!BN11)</f>
        <v/>
      </c>
      <c r="D13" s="288">
        <f>+'Data Entry'!AK11</f>
        <v>0</v>
      </c>
      <c r="E13" s="288">
        <f>+'Data Entry'!AK12</f>
        <v>0</v>
      </c>
      <c r="F13" s="288">
        <f>+'Data Entry'!AK7</f>
        <v>0</v>
      </c>
      <c r="G13" s="288">
        <f>+'Data Entry'!AK8</f>
        <v>0</v>
      </c>
      <c r="H13" s="288">
        <f>+'Data Entry'!AK6</f>
        <v>0</v>
      </c>
      <c r="I13" s="288">
        <f>+'Data Entry'!AK13</f>
        <v>0</v>
      </c>
      <c r="J13" s="288">
        <f>+'Data Entry'!AK5</f>
        <v>0</v>
      </c>
      <c r="K13" s="288">
        <f>+'Data Entry'!AK9</f>
        <v>0</v>
      </c>
      <c r="L13" s="288">
        <f>+'Data Entry'!AK14</f>
        <v>0</v>
      </c>
      <c r="M13" s="288">
        <f>+'Data Entry'!AK10</f>
        <v>0</v>
      </c>
      <c r="N13" s="288">
        <f t="shared" si="0"/>
        <v>0</v>
      </c>
      <c r="O13" s="288"/>
      <c r="P13" s="288">
        <f t="shared" si="1"/>
        <v>0</v>
      </c>
    </row>
    <row r="14" spans="1:16" x14ac:dyDescent="0.2">
      <c r="A14" s="221"/>
      <c r="B14" s="221"/>
      <c r="C14" s="221"/>
      <c r="D14" s="223"/>
      <c r="E14" s="223"/>
      <c r="F14" s="223"/>
      <c r="G14" s="223"/>
      <c r="H14" s="223"/>
      <c r="I14" s="223"/>
      <c r="J14" s="223"/>
      <c r="K14" s="223"/>
      <c r="L14" s="223"/>
      <c r="M14" s="223"/>
      <c r="N14" s="223"/>
    </row>
    <row r="15" spans="1:16" x14ac:dyDescent="0.2">
      <c r="D15" s="223"/>
      <c r="E15" s="223"/>
      <c r="F15" s="223"/>
      <c r="G15" s="223"/>
      <c r="H15" s="223"/>
      <c r="I15" s="223"/>
      <c r="J15" s="223"/>
      <c r="K15" s="223"/>
      <c r="L15" s="223"/>
      <c r="M15" s="223"/>
      <c r="N15" s="223"/>
    </row>
    <row r="16" spans="1:16" x14ac:dyDescent="0.2">
      <c r="D16" s="223"/>
      <c r="E16" s="223"/>
      <c r="F16" s="223"/>
      <c r="G16" s="223"/>
      <c r="H16" s="223"/>
      <c r="I16" s="223"/>
      <c r="J16" s="223"/>
      <c r="K16" s="223"/>
      <c r="L16" s="223"/>
      <c r="M16" s="223"/>
      <c r="N16" s="223"/>
    </row>
    <row r="17" spans="1:14" x14ac:dyDescent="0.2">
      <c r="D17" s="223"/>
      <c r="E17" s="223"/>
      <c r="F17" s="223"/>
      <c r="G17" s="223"/>
      <c r="H17" s="223"/>
      <c r="I17" s="223"/>
      <c r="J17" s="223"/>
      <c r="K17" s="223"/>
      <c r="L17" s="223"/>
      <c r="M17" s="223"/>
      <c r="N17" s="223"/>
    </row>
    <row r="28" spans="1:14" x14ac:dyDescent="0.2">
      <c r="A28" s="221"/>
    </row>
    <row r="29" spans="1:14" x14ac:dyDescent="0.2">
      <c r="A29" s="304"/>
      <c r="B29" s="221"/>
    </row>
    <row r="30" spans="1:14" x14ac:dyDescent="0.2">
      <c r="A30" s="304"/>
      <c r="B30" s="221"/>
    </row>
    <row r="31" spans="1:14" x14ac:dyDescent="0.2">
      <c r="A31" s="304"/>
    </row>
    <row r="32" spans="1:14" x14ac:dyDescent="0.2">
      <c r="A32" s="304"/>
    </row>
    <row r="33" spans="1:1" x14ac:dyDescent="0.2">
      <c r="A33" s="304"/>
    </row>
    <row r="34" spans="1:1" x14ac:dyDescent="0.2">
      <c r="A34" s="304"/>
    </row>
    <row r="35" spans="1:1" x14ac:dyDescent="0.2">
      <c r="A35" s="304"/>
    </row>
  </sheetData>
  <conditionalFormatting sqref="C7 C5">
    <cfRule type="cellIs" dxfId="123" priority="19" stopIfTrue="1" operator="lessThan">
      <formula>0</formula>
    </cfRule>
  </conditionalFormatting>
  <conditionalFormatting sqref="C6">
    <cfRule type="cellIs" dxfId="122" priority="17" stopIfTrue="1" operator="lessThan">
      <formula>0</formula>
    </cfRule>
  </conditionalFormatting>
  <conditionalFormatting sqref="D7:N7 D5:N5">
    <cfRule type="cellIs" dxfId="121" priority="16" stopIfTrue="1" operator="lessThan">
      <formula>0</formula>
    </cfRule>
  </conditionalFormatting>
  <conditionalFormatting sqref="D6:N6">
    <cfRule type="cellIs" dxfId="120" priority="15" stopIfTrue="1" operator="lessThan">
      <formula>0</formula>
    </cfRule>
  </conditionalFormatting>
  <conditionalFormatting sqref="P7 P5">
    <cfRule type="cellIs" dxfId="119" priority="14" stopIfTrue="1" operator="lessThan">
      <formula>0</formula>
    </cfRule>
  </conditionalFormatting>
  <conditionalFormatting sqref="P6">
    <cfRule type="cellIs" dxfId="118" priority="13" stopIfTrue="1" operator="lessThan">
      <formula>0</formula>
    </cfRule>
  </conditionalFormatting>
  <conditionalFormatting sqref="D9:P13 N8:P8">
    <cfRule type="cellIs" dxfId="117" priority="12" operator="lessThan">
      <formula>0</formula>
    </cfRule>
  </conditionalFormatting>
  <conditionalFormatting sqref="B7 B5">
    <cfRule type="cellIs" dxfId="116" priority="11" stopIfTrue="1" operator="lessThan">
      <formula>0</formula>
    </cfRule>
  </conditionalFormatting>
  <conditionalFormatting sqref="B6">
    <cfRule type="cellIs" dxfId="115" priority="10" stopIfTrue="1" operator="lessThan">
      <formula>0</formula>
    </cfRule>
  </conditionalFormatting>
  <conditionalFormatting sqref="D8:M8">
    <cfRule type="cellIs" dxfId="114" priority="9" operator="lessThan">
      <formula>0</formula>
    </cfRule>
  </conditionalFormatting>
  <conditionalFormatting sqref="C6">
    <cfRule type="cellIs" dxfId="113" priority="8" stopIfTrue="1" operator="lessThan">
      <formula>0</formula>
    </cfRule>
  </conditionalFormatting>
  <conditionalFormatting sqref="C5">
    <cfRule type="cellIs" dxfId="112" priority="7" stopIfTrue="1" operator="lessThan">
      <formula>0</formula>
    </cfRule>
  </conditionalFormatting>
  <conditionalFormatting sqref="A6">
    <cfRule type="cellIs" dxfId="111" priority="2" stopIfTrue="1" operator="lessThan">
      <formula>0</formula>
    </cfRule>
  </conditionalFormatting>
  <conditionalFormatting sqref="A5">
    <cfRule type="cellIs" dxfId="110" priority="1" stopIfTrue="1" operator="lessThan">
      <formula>0</formula>
    </cfRule>
  </conditionalFormatting>
  <conditionalFormatting sqref="A7 A5">
    <cfRule type="cellIs" dxfId="109" priority="4" stopIfTrue="1" operator="lessThan">
      <formula>0</formula>
    </cfRule>
  </conditionalFormatting>
  <conditionalFormatting sqref="A6">
    <cfRule type="cellIs" dxfId="108" priority="3" stopIfTrue="1" operator="lessThan">
      <formula>0</formula>
    </cfRule>
  </conditionalFormatting>
  <printOptions horizontalCentered="1"/>
  <pageMargins left="0.2" right="0.2" top="0.75" bottom="0.75" header="0.3" footer="0.3"/>
  <pageSetup scale="5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15"/>
  <sheetViews>
    <sheetView workbookViewId="0">
      <pane xSplit="1" ySplit="3" topLeftCell="B4" activePane="bottomRight" state="frozen"/>
      <selection pane="topRight" activeCell="B1" sqref="B1"/>
      <selection pane="bottomLeft" activeCell="A4" sqref="A4"/>
      <selection pane="bottomRight" activeCell="B5" sqref="B5"/>
    </sheetView>
  </sheetViews>
  <sheetFormatPr defaultRowHeight="12.75" x14ac:dyDescent="0.2"/>
  <cols>
    <col min="1" max="1" width="29" customWidth="1"/>
    <col min="2" max="6" width="17.85546875" customWidth="1"/>
    <col min="7" max="7" width="19.42578125" customWidth="1"/>
    <col min="9" max="9" width="12" customWidth="1"/>
    <col min="10" max="13" width="18.42578125" customWidth="1"/>
    <col min="16" max="19" width="18.42578125" customWidth="1"/>
    <col min="22" max="25" width="18.42578125" customWidth="1"/>
    <col min="28" max="31" width="18.42578125" customWidth="1"/>
    <col min="34" max="37" width="18.42578125" customWidth="1"/>
  </cols>
  <sheetData>
    <row r="1" spans="1:37" ht="13.5" x14ac:dyDescent="0.2">
      <c r="A1" s="291" t="s">
        <v>151</v>
      </c>
      <c r="B1" s="225" t="s">
        <v>296</v>
      </c>
      <c r="C1" s="225"/>
      <c r="D1" s="225"/>
      <c r="E1" s="297" t="s">
        <v>153</v>
      </c>
      <c r="F1" s="405" t="s">
        <v>296</v>
      </c>
      <c r="G1" s="226" t="s">
        <v>285</v>
      </c>
      <c r="H1" s="481" t="s">
        <v>151</v>
      </c>
      <c r="I1" s="482"/>
      <c r="J1" s="297" t="s">
        <v>153</v>
      </c>
      <c r="M1" s="297" t="s">
        <v>153</v>
      </c>
      <c r="N1" s="481" t="s">
        <v>151</v>
      </c>
      <c r="O1" s="482"/>
      <c r="P1" s="297" t="s">
        <v>153</v>
      </c>
      <c r="S1" s="297" t="s">
        <v>153</v>
      </c>
      <c r="T1" s="481" t="s">
        <v>151</v>
      </c>
      <c r="U1" s="482"/>
      <c r="V1" s="297" t="s">
        <v>153</v>
      </c>
      <c r="Y1" s="297" t="s">
        <v>153</v>
      </c>
      <c r="Z1" s="481" t="s">
        <v>151</v>
      </c>
      <c r="AA1" s="482"/>
      <c r="AB1" s="297" t="s">
        <v>153</v>
      </c>
      <c r="AE1" s="297" t="s">
        <v>153</v>
      </c>
      <c r="AF1" s="481" t="s">
        <v>151</v>
      </c>
      <c r="AG1" s="482"/>
      <c r="AH1" s="297" t="s">
        <v>153</v>
      </c>
      <c r="AK1" s="297" t="s">
        <v>153</v>
      </c>
    </row>
    <row r="2" spans="1:37" ht="13.5" x14ac:dyDescent="0.2">
      <c r="A2" s="296" t="s">
        <v>287</v>
      </c>
      <c r="B2" s="225" t="s">
        <v>295</v>
      </c>
      <c r="C2" s="222" t="s">
        <v>286</v>
      </c>
      <c r="D2" s="222" t="s">
        <v>89</v>
      </c>
      <c r="E2" s="222" t="s">
        <v>90</v>
      </c>
      <c r="F2" s="405" t="s">
        <v>141</v>
      </c>
      <c r="G2" s="226" t="s">
        <v>87</v>
      </c>
      <c r="H2" s="408" t="s">
        <v>152</v>
      </c>
      <c r="I2" s="409" t="s">
        <v>148</v>
      </c>
      <c r="J2" s="222" t="s">
        <v>143</v>
      </c>
      <c r="K2" s="222" t="s">
        <v>286</v>
      </c>
      <c r="L2" s="222" t="s">
        <v>89</v>
      </c>
      <c r="M2" s="222" t="s">
        <v>90</v>
      </c>
      <c r="N2" s="408" t="s">
        <v>152</v>
      </c>
      <c r="O2" s="409" t="s">
        <v>148</v>
      </c>
      <c r="P2" s="222" t="s">
        <v>144</v>
      </c>
      <c r="Q2" s="222" t="s">
        <v>286</v>
      </c>
      <c r="R2" s="222" t="s">
        <v>89</v>
      </c>
      <c r="S2" s="222" t="s">
        <v>90</v>
      </c>
      <c r="T2" s="408" t="s">
        <v>152</v>
      </c>
      <c r="U2" s="409" t="s">
        <v>148</v>
      </c>
      <c r="V2" s="222" t="s">
        <v>145</v>
      </c>
      <c r="W2" s="222" t="s">
        <v>286</v>
      </c>
      <c r="X2" s="222" t="s">
        <v>89</v>
      </c>
      <c r="Y2" s="222" t="s">
        <v>90</v>
      </c>
      <c r="Z2" s="408" t="s">
        <v>152</v>
      </c>
      <c r="AA2" s="409" t="s">
        <v>148</v>
      </c>
      <c r="AB2" s="222" t="s">
        <v>146</v>
      </c>
      <c r="AC2" s="222" t="s">
        <v>286</v>
      </c>
      <c r="AD2" s="222" t="s">
        <v>89</v>
      </c>
      <c r="AE2" s="222" t="s">
        <v>90</v>
      </c>
      <c r="AF2" s="408" t="s">
        <v>152</v>
      </c>
      <c r="AG2" s="409" t="s">
        <v>148</v>
      </c>
      <c r="AH2" s="222" t="s">
        <v>147</v>
      </c>
      <c r="AI2" s="222" t="s">
        <v>286</v>
      </c>
      <c r="AJ2" s="222" t="s">
        <v>89</v>
      </c>
      <c r="AK2" s="222" t="s">
        <v>90</v>
      </c>
    </row>
    <row r="3" spans="1:37" x14ac:dyDescent="0.2">
      <c r="A3" s="289" t="s">
        <v>178</v>
      </c>
      <c r="B3" s="225" t="str">
        <f>+Instructions!BN3</f>
        <v>Enter FY in #4-</v>
      </c>
      <c r="C3" s="222" t="s">
        <v>88</v>
      </c>
      <c r="D3" s="222" t="s">
        <v>87</v>
      </c>
      <c r="E3" s="222" t="s">
        <v>92</v>
      </c>
      <c r="F3" s="405" t="str">
        <f>Instructions!BN4</f>
        <v>Enter FY in #4-</v>
      </c>
      <c r="G3" s="226" t="s">
        <v>92</v>
      </c>
      <c r="H3" s="408"/>
      <c r="I3" s="409" t="s">
        <v>150</v>
      </c>
      <c r="J3" s="222" t="str">
        <f>+Instructions!BN5</f>
        <v>Enter FY in #4-</v>
      </c>
      <c r="K3" s="222" t="s">
        <v>88</v>
      </c>
      <c r="L3" s="222" t="s">
        <v>87</v>
      </c>
      <c r="M3" s="222" t="s">
        <v>92</v>
      </c>
      <c r="N3" s="408"/>
      <c r="O3" s="409" t="s">
        <v>150</v>
      </c>
      <c r="P3" s="222" t="str">
        <f>+Instructions!BN6</f>
        <v>Enter FY in #4-Enter FY in #4</v>
      </c>
      <c r="Q3" s="222" t="s">
        <v>88</v>
      </c>
      <c r="R3" s="222" t="s">
        <v>87</v>
      </c>
      <c r="S3" s="222" t="s">
        <v>92</v>
      </c>
      <c r="T3" s="408"/>
      <c r="U3" s="409" t="s">
        <v>150</v>
      </c>
      <c r="V3" s="222" t="str">
        <f>+Instructions!BN7</f>
        <v>Enter FY in #4-Enter FY in #4</v>
      </c>
      <c r="W3" s="222" t="s">
        <v>88</v>
      </c>
      <c r="X3" s="222" t="s">
        <v>87</v>
      </c>
      <c r="Y3" s="222" t="s">
        <v>92</v>
      </c>
      <c r="Z3" s="408"/>
      <c r="AA3" s="409" t="s">
        <v>150</v>
      </c>
      <c r="AB3" s="222" t="str">
        <f>+Instructions!BN8</f>
        <v>Enter FY in #4-Enter FY in #4</v>
      </c>
      <c r="AC3" s="222" t="s">
        <v>88</v>
      </c>
      <c r="AD3" s="222" t="s">
        <v>87</v>
      </c>
      <c r="AE3" s="222" t="s">
        <v>92</v>
      </c>
      <c r="AF3" s="408"/>
      <c r="AG3" s="409" t="s">
        <v>150</v>
      </c>
      <c r="AH3" s="222" t="str">
        <f>+Instructions!BN9</f>
        <v>Enter FY in #4-Enter FY in #4</v>
      </c>
      <c r="AI3" s="222" t="s">
        <v>88</v>
      </c>
      <c r="AJ3" s="222" t="s">
        <v>87</v>
      </c>
      <c r="AK3" s="222" t="s">
        <v>92</v>
      </c>
    </row>
    <row r="4" spans="1:37" x14ac:dyDescent="0.2">
      <c r="B4" s="225"/>
      <c r="C4" s="225"/>
      <c r="D4" s="225"/>
      <c r="E4" s="225"/>
      <c r="F4" s="405"/>
      <c r="G4" s="224"/>
      <c r="H4" s="410"/>
      <c r="I4" s="411"/>
      <c r="J4" s="223"/>
      <c r="K4" s="223"/>
      <c r="L4" s="223"/>
      <c r="M4" s="223"/>
      <c r="N4" s="410"/>
      <c r="O4" s="411"/>
      <c r="P4" s="223"/>
      <c r="Q4" s="223"/>
      <c r="R4" s="223"/>
      <c r="S4" s="223"/>
      <c r="T4" s="410"/>
      <c r="U4" s="411"/>
      <c r="V4" s="223"/>
      <c r="W4" s="223"/>
      <c r="X4" s="223"/>
      <c r="Y4" s="223"/>
      <c r="Z4" s="410"/>
      <c r="AA4" s="411"/>
      <c r="AB4" s="223"/>
      <c r="AC4" s="223"/>
      <c r="AD4" s="223"/>
      <c r="AE4" s="223"/>
      <c r="AF4" s="410"/>
      <c r="AG4" s="411"/>
      <c r="AH4" s="223"/>
      <c r="AI4" s="223"/>
      <c r="AJ4" s="223"/>
      <c r="AK4" s="223"/>
    </row>
    <row r="5" spans="1:37" x14ac:dyDescent="0.2">
      <c r="A5" s="221" t="s">
        <v>104</v>
      </c>
      <c r="B5" s="292">
        <f>+'CWS Admin'!C171</f>
        <v>0</v>
      </c>
      <c r="C5" s="292">
        <f>+F5-B5</f>
        <v>0</v>
      </c>
      <c r="D5" s="292">
        <f>+C5/0.7</f>
        <v>0</v>
      </c>
      <c r="E5" s="292">
        <f>ROUND(+$G5*D5,0)</f>
        <v>0</v>
      </c>
      <c r="F5" s="406">
        <f>+'CWS Admin'!C85</f>
        <v>0</v>
      </c>
      <c r="G5" s="293">
        <v>0.3</v>
      </c>
      <c r="H5" s="412"/>
      <c r="I5" s="413"/>
      <c r="J5" s="292">
        <f t="shared" ref="J5:J14" si="0">(+F5*(100%+H5))+I5</f>
        <v>0</v>
      </c>
      <c r="K5" s="292">
        <f>+J5-F5</f>
        <v>0</v>
      </c>
      <c r="L5" s="292">
        <f>+K5/0.7</f>
        <v>0</v>
      </c>
      <c r="M5" s="292">
        <f>ROUND(+$G5*L5,0)</f>
        <v>0</v>
      </c>
      <c r="N5" s="412"/>
      <c r="O5" s="413"/>
      <c r="P5" s="292">
        <f t="shared" ref="P5:P14" si="1">(+J5*(100%+N5))+O5</f>
        <v>0</v>
      </c>
      <c r="Q5" s="292">
        <f t="shared" ref="Q5:Q14" si="2">+P5-J5</f>
        <v>0</v>
      </c>
      <c r="R5" s="292">
        <f>+Q5/0.7</f>
        <v>0</v>
      </c>
      <c r="S5" s="292">
        <f>ROUND(+$G5*R5,0)</f>
        <v>0</v>
      </c>
      <c r="T5" s="412"/>
      <c r="U5" s="413"/>
      <c r="V5" s="292">
        <f t="shared" ref="V5:V14" si="3">(+P5*(100%+T5))+U5</f>
        <v>0</v>
      </c>
      <c r="W5" s="292">
        <f t="shared" ref="W5:W14" si="4">+V5-P5</f>
        <v>0</v>
      </c>
      <c r="X5" s="292">
        <f>+W5/0.7</f>
        <v>0</v>
      </c>
      <c r="Y5" s="292">
        <f>ROUND(+$G5*X5,0)</f>
        <v>0</v>
      </c>
      <c r="Z5" s="412"/>
      <c r="AA5" s="413"/>
      <c r="AB5" s="292">
        <f t="shared" ref="AB5:AB14" si="5">(+V5*(100%+Z5))+AA5</f>
        <v>0</v>
      </c>
      <c r="AC5" s="292">
        <f t="shared" ref="AC5:AC14" si="6">+AB5-V5</f>
        <v>0</v>
      </c>
      <c r="AD5" s="292">
        <f>+AC5/0.7</f>
        <v>0</v>
      </c>
      <c r="AE5" s="292">
        <f>ROUND(+$G5*AD5,0)</f>
        <v>0</v>
      </c>
      <c r="AF5" s="412"/>
      <c r="AG5" s="413"/>
      <c r="AH5" s="292">
        <f t="shared" ref="AH5:AH14" si="7">(+AB5*(100%+AF5))+AG5</f>
        <v>0</v>
      </c>
      <c r="AI5" s="292">
        <f t="shared" ref="AI5:AI14" si="8">+AH5-AB5</f>
        <v>0</v>
      </c>
      <c r="AJ5" s="292">
        <f>+AI5/0.7</f>
        <v>0</v>
      </c>
      <c r="AK5" s="292">
        <f>ROUND(+$G5*AJ5,0)</f>
        <v>0</v>
      </c>
    </row>
    <row r="6" spans="1:37" x14ac:dyDescent="0.2">
      <c r="A6" s="221" t="s">
        <v>142</v>
      </c>
      <c r="B6" s="292">
        <f>+'CalFresh Admin'!C73</f>
        <v>0</v>
      </c>
      <c r="C6" s="292">
        <f t="shared" ref="C6:C14" si="9">+F6-B6</f>
        <v>0</v>
      </c>
      <c r="D6" s="292">
        <f>+C6/0.7</f>
        <v>0</v>
      </c>
      <c r="E6" s="292">
        <f>ROUND(+$G6*D6,0)</f>
        <v>0</v>
      </c>
      <c r="F6" s="406">
        <f>+'CalFresh Admin'!C36</f>
        <v>0</v>
      </c>
      <c r="G6" s="294">
        <v>-0.2</v>
      </c>
      <c r="H6" s="412"/>
      <c r="I6" s="413"/>
      <c r="J6" s="292">
        <f t="shared" si="0"/>
        <v>0</v>
      </c>
      <c r="K6" s="292">
        <f t="shared" ref="K6:K14" si="10">+J6-F6</f>
        <v>0</v>
      </c>
      <c r="L6" s="292">
        <f>+K6/0.7</f>
        <v>0</v>
      </c>
      <c r="M6" s="292">
        <f>ROUND(+$G6*L6,0)</f>
        <v>0</v>
      </c>
      <c r="N6" s="412"/>
      <c r="O6" s="413"/>
      <c r="P6" s="292">
        <f t="shared" si="1"/>
        <v>0</v>
      </c>
      <c r="Q6" s="292">
        <f t="shared" si="2"/>
        <v>0</v>
      </c>
      <c r="R6" s="292">
        <f>+Q6/0.7</f>
        <v>0</v>
      </c>
      <c r="S6" s="292">
        <f>ROUND(+$G6*R6,0)</f>
        <v>0</v>
      </c>
      <c r="T6" s="412"/>
      <c r="U6" s="413"/>
      <c r="V6" s="292">
        <f t="shared" si="3"/>
        <v>0</v>
      </c>
      <c r="W6" s="292">
        <f t="shared" si="4"/>
        <v>0</v>
      </c>
      <c r="X6" s="292">
        <f>+W6/0.7</f>
        <v>0</v>
      </c>
      <c r="Y6" s="292">
        <f>ROUND(+$G6*X6,0)</f>
        <v>0</v>
      </c>
      <c r="Z6" s="412"/>
      <c r="AA6" s="413"/>
      <c r="AB6" s="292">
        <f t="shared" si="5"/>
        <v>0</v>
      </c>
      <c r="AC6" s="292">
        <f t="shared" si="6"/>
        <v>0</v>
      </c>
      <c r="AD6" s="292">
        <f>+AC6/0.7</f>
        <v>0</v>
      </c>
      <c r="AE6" s="292">
        <f>ROUND(+$G6*AD6,0)</f>
        <v>0</v>
      </c>
      <c r="AF6" s="412"/>
      <c r="AG6" s="413"/>
      <c r="AH6" s="292">
        <f t="shared" si="7"/>
        <v>0</v>
      </c>
      <c r="AI6" s="292">
        <f t="shared" si="8"/>
        <v>0</v>
      </c>
      <c r="AJ6" s="292">
        <f>+AI6/0.7</f>
        <v>0</v>
      </c>
      <c r="AK6" s="292">
        <f>ROUND(+$G6*AJ6,0)</f>
        <v>0</v>
      </c>
    </row>
    <row r="7" spans="1:37" x14ac:dyDescent="0.2">
      <c r="A7" s="221" t="s">
        <v>94</v>
      </c>
      <c r="B7" s="292">
        <f>+'CalWORKs Admin'!C105</f>
        <v>0</v>
      </c>
      <c r="C7" s="292">
        <f t="shared" si="9"/>
        <v>0</v>
      </c>
      <c r="D7" s="292">
        <f>+C7*$G$7</f>
        <v>0</v>
      </c>
      <c r="E7" s="292">
        <f>ROUND((C7*'CalWORKs Admin'!$G$52)-'Data Entry'!D7,0)</f>
        <v>0</v>
      </c>
      <c r="F7" s="406">
        <f>+'CalWORKs Admin'!C50</f>
        <v>0</v>
      </c>
      <c r="G7" s="293">
        <v>0.25</v>
      </c>
      <c r="H7" s="412"/>
      <c r="I7" s="413"/>
      <c r="J7" s="292">
        <f t="shared" si="0"/>
        <v>0</v>
      </c>
      <c r="K7" s="292">
        <f t="shared" si="10"/>
        <v>0</v>
      </c>
      <c r="L7" s="292">
        <f>+K7*$G$7</f>
        <v>0</v>
      </c>
      <c r="M7" s="292">
        <f>ROUND((K7*'CalWORKs Admin'!$G$52)-'Data Entry'!L7,0)</f>
        <v>0</v>
      </c>
      <c r="N7" s="412"/>
      <c r="O7" s="413"/>
      <c r="P7" s="292">
        <f t="shared" si="1"/>
        <v>0</v>
      </c>
      <c r="Q7" s="292">
        <f t="shared" si="2"/>
        <v>0</v>
      </c>
      <c r="R7" s="292">
        <f>+Q7*$G$7</f>
        <v>0</v>
      </c>
      <c r="S7" s="292">
        <f>ROUND((Q7*'CalWORKs Admin'!$G$53)-'Data Entry'!R7,0)</f>
        <v>0</v>
      </c>
      <c r="T7" s="412"/>
      <c r="U7" s="413"/>
      <c r="V7" s="292">
        <f t="shared" si="3"/>
        <v>0</v>
      </c>
      <c r="W7" s="292">
        <f t="shared" si="4"/>
        <v>0</v>
      </c>
      <c r="X7" s="292">
        <f>+W7*$G$7</f>
        <v>0</v>
      </c>
      <c r="Y7" s="292">
        <f>ROUND((W7*'CalWORKs Admin'!$G$54)-'Data Entry'!X7,0)</f>
        <v>0</v>
      </c>
      <c r="Z7" s="412"/>
      <c r="AA7" s="413"/>
      <c r="AB7" s="292">
        <f t="shared" si="5"/>
        <v>0</v>
      </c>
      <c r="AC7" s="292">
        <f t="shared" si="6"/>
        <v>0</v>
      </c>
      <c r="AD7" s="292">
        <f>+AC7*$G$7</f>
        <v>0</v>
      </c>
      <c r="AE7" s="292">
        <f>ROUND((AC7*'CalWORKs Admin'!$G$55)-'Data Entry'!AD7,0)</f>
        <v>0</v>
      </c>
      <c r="AF7" s="412"/>
      <c r="AG7" s="413"/>
      <c r="AH7" s="292">
        <f t="shared" si="7"/>
        <v>0</v>
      </c>
      <c r="AI7" s="292">
        <f t="shared" si="8"/>
        <v>0</v>
      </c>
      <c r="AJ7" s="292">
        <f>+AI7*$G$7</f>
        <v>0</v>
      </c>
      <c r="AK7" s="292">
        <f>ROUND((AI7*'CalWORKs Admin'!$G$56)-'Data Entry'!AJ7,0)</f>
        <v>0</v>
      </c>
    </row>
    <row r="8" spans="1:37" x14ac:dyDescent="0.2">
      <c r="A8" s="221" t="s">
        <v>105</v>
      </c>
      <c r="B8" s="292">
        <f>+'FC Admin'!C60</f>
        <v>0</v>
      </c>
      <c r="C8" s="292">
        <f t="shared" si="9"/>
        <v>0</v>
      </c>
      <c r="D8" s="292">
        <f>+C8/0.7</f>
        <v>0</v>
      </c>
      <c r="E8" s="292">
        <f t="shared" ref="E8" si="11">ROUND(+$G8*D8,0)</f>
        <v>0</v>
      </c>
      <c r="F8" s="406">
        <f>+'FC Admin'!C30</f>
        <v>0</v>
      </c>
      <c r="G8" s="294">
        <v>-0.2</v>
      </c>
      <c r="H8" s="412"/>
      <c r="I8" s="413"/>
      <c r="J8" s="292">
        <f t="shared" si="0"/>
        <v>0</v>
      </c>
      <c r="K8" s="292">
        <f t="shared" si="10"/>
        <v>0</v>
      </c>
      <c r="L8" s="292">
        <f>+K8/0.7</f>
        <v>0</v>
      </c>
      <c r="M8" s="292">
        <f t="shared" ref="M8:M14" si="12">ROUND(+$G8*L8,0)</f>
        <v>0</v>
      </c>
      <c r="N8" s="412"/>
      <c r="O8" s="413"/>
      <c r="P8" s="292">
        <f t="shared" si="1"/>
        <v>0</v>
      </c>
      <c r="Q8" s="292">
        <f t="shared" si="2"/>
        <v>0</v>
      </c>
      <c r="R8" s="292">
        <f>+Q8/0.7</f>
        <v>0</v>
      </c>
      <c r="S8" s="292">
        <f t="shared" ref="S8:S14" si="13">ROUND(+$G8*R8,0)</f>
        <v>0</v>
      </c>
      <c r="T8" s="412"/>
      <c r="U8" s="413"/>
      <c r="V8" s="292">
        <f t="shared" si="3"/>
        <v>0</v>
      </c>
      <c r="W8" s="292">
        <f t="shared" si="4"/>
        <v>0</v>
      </c>
      <c r="X8" s="292">
        <f>+W8/0.7</f>
        <v>0</v>
      </c>
      <c r="Y8" s="292">
        <f t="shared" ref="Y8:Y14" si="14">ROUND(+$G8*X8,0)</f>
        <v>0</v>
      </c>
      <c r="Z8" s="412"/>
      <c r="AA8" s="413"/>
      <c r="AB8" s="292">
        <f t="shared" si="5"/>
        <v>0</v>
      </c>
      <c r="AC8" s="292">
        <f t="shared" si="6"/>
        <v>0</v>
      </c>
      <c r="AD8" s="292">
        <f>+AC8/0.7</f>
        <v>0</v>
      </c>
      <c r="AE8" s="292">
        <f t="shared" ref="AE8:AE14" si="15">ROUND(+$G8*AD8,0)</f>
        <v>0</v>
      </c>
      <c r="AF8" s="412"/>
      <c r="AG8" s="413"/>
      <c r="AH8" s="292">
        <f t="shared" si="7"/>
        <v>0</v>
      </c>
      <c r="AI8" s="292">
        <f t="shared" si="8"/>
        <v>0</v>
      </c>
      <c r="AJ8" s="292">
        <f>+AI8/0.7</f>
        <v>0</v>
      </c>
      <c r="AK8" s="292">
        <f t="shared" ref="AK8:AK14" si="16">ROUND(+$G8*AJ8,0)</f>
        <v>0</v>
      </c>
    </row>
    <row r="9" spans="1:37" x14ac:dyDescent="0.2">
      <c r="A9" s="221" t="s">
        <v>177</v>
      </c>
      <c r="B9" s="292">
        <f>+'FPP Admin'!C41</f>
        <v>0</v>
      </c>
      <c r="C9" s="292">
        <f t="shared" si="9"/>
        <v>0</v>
      </c>
      <c r="D9" s="292">
        <f>+C9</f>
        <v>0</v>
      </c>
      <c r="E9" s="292">
        <f t="shared" ref="E9:E14" si="17">ROUND(+$G9*D9,0)</f>
        <v>0</v>
      </c>
      <c r="F9" s="406">
        <f>+'FPP Admin'!C21</f>
        <v>0</v>
      </c>
      <c r="G9" s="293">
        <v>1</v>
      </c>
      <c r="H9" s="412"/>
      <c r="I9" s="413"/>
      <c r="J9" s="292">
        <f t="shared" si="0"/>
        <v>0</v>
      </c>
      <c r="K9" s="292">
        <f t="shared" si="10"/>
        <v>0</v>
      </c>
      <c r="L9" s="292">
        <f>+K9</f>
        <v>0</v>
      </c>
      <c r="M9" s="292">
        <f t="shared" si="12"/>
        <v>0</v>
      </c>
      <c r="N9" s="412"/>
      <c r="O9" s="413"/>
      <c r="P9" s="292">
        <f t="shared" si="1"/>
        <v>0</v>
      </c>
      <c r="Q9" s="292">
        <f t="shared" si="2"/>
        <v>0</v>
      </c>
      <c r="R9" s="292">
        <f>+Q9</f>
        <v>0</v>
      </c>
      <c r="S9" s="292">
        <f t="shared" si="13"/>
        <v>0</v>
      </c>
      <c r="T9" s="412"/>
      <c r="U9" s="413"/>
      <c r="V9" s="292">
        <f t="shared" si="3"/>
        <v>0</v>
      </c>
      <c r="W9" s="292">
        <f t="shared" si="4"/>
        <v>0</v>
      </c>
      <c r="X9" s="292">
        <f>+W9</f>
        <v>0</v>
      </c>
      <c r="Y9" s="292">
        <f t="shared" si="14"/>
        <v>0</v>
      </c>
      <c r="Z9" s="412"/>
      <c r="AA9" s="413"/>
      <c r="AB9" s="292">
        <f t="shared" si="5"/>
        <v>0</v>
      </c>
      <c r="AC9" s="292">
        <f t="shared" si="6"/>
        <v>0</v>
      </c>
      <c r="AD9" s="292">
        <f>+AC9</f>
        <v>0</v>
      </c>
      <c r="AE9" s="292">
        <f t="shared" si="15"/>
        <v>0</v>
      </c>
      <c r="AF9" s="412"/>
      <c r="AG9" s="413"/>
      <c r="AH9" s="292">
        <f t="shared" si="7"/>
        <v>0</v>
      </c>
      <c r="AI9" s="292">
        <f t="shared" si="8"/>
        <v>0</v>
      </c>
      <c r="AJ9" s="292">
        <f>+AI9</f>
        <v>0</v>
      </c>
      <c r="AK9" s="292">
        <f t="shared" si="16"/>
        <v>0</v>
      </c>
    </row>
    <row r="10" spans="1:37" x14ac:dyDescent="0.2">
      <c r="A10" s="221" t="s">
        <v>268</v>
      </c>
      <c r="B10" s="295"/>
      <c r="C10" s="292">
        <f t="shared" si="9"/>
        <v>0</v>
      </c>
      <c r="D10" s="292">
        <f>+C10</f>
        <v>0</v>
      </c>
      <c r="E10" s="292">
        <f t="shared" si="17"/>
        <v>0</v>
      </c>
      <c r="F10" s="407"/>
      <c r="G10" s="293">
        <v>1</v>
      </c>
      <c r="H10" s="412"/>
      <c r="I10" s="413"/>
      <c r="J10" s="292">
        <f t="shared" si="0"/>
        <v>0</v>
      </c>
      <c r="K10" s="292">
        <f t="shared" si="10"/>
        <v>0</v>
      </c>
      <c r="L10" s="292">
        <f>+K10</f>
        <v>0</v>
      </c>
      <c r="M10" s="292">
        <f t="shared" si="12"/>
        <v>0</v>
      </c>
      <c r="N10" s="412"/>
      <c r="O10" s="413"/>
      <c r="P10" s="292">
        <f t="shared" si="1"/>
        <v>0</v>
      </c>
      <c r="Q10" s="292">
        <f t="shared" si="2"/>
        <v>0</v>
      </c>
      <c r="R10" s="292">
        <f>+Q10</f>
        <v>0</v>
      </c>
      <c r="S10" s="292">
        <f t="shared" si="13"/>
        <v>0</v>
      </c>
      <c r="T10" s="412"/>
      <c r="U10" s="413"/>
      <c r="V10" s="292">
        <f t="shared" si="3"/>
        <v>0</v>
      </c>
      <c r="W10" s="292">
        <f t="shared" si="4"/>
        <v>0</v>
      </c>
      <c r="X10" s="292">
        <f>+W10</f>
        <v>0</v>
      </c>
      <c r="Y10" s="292">
        <f t="shared" si="14"/>
        <v>0</v>
      </c>
      <c r="Z10" s="412"/>
      <c r="AA10" s="413"/>
      <c r="AB10" s="292">
        <f t="shared" si="5"/>
        <v>0</v>
      </c>
      <c r="AC10" s="292">
        <f t="shared" si="6"/>
        <v>0</v>
      </c>
      <c r="AD10" s="292">
        <f>+AC10</f>
        <v>0</v>
      </c>
      <c r="AE10" s="292">
        <f t="shared" si="15"/>
        <v>0</v>
      </c>
      <c r="AF10" s="412"/>
      <c r="AG10" s="413"/>
      <c r="AH10" s="292">
        <f t="shared" si="7"/>
        <v>0</v>
      </c>
      <c r="AI10" s="292">
        <f t="shared" si="8"/>
        <v>0</v>
      </c>
      <c r="AJ10" s="292">
        <f>+AI10</f>
        <v>0</v>
      </c>
      <c r="AK10" s="292">
        <f t="shared" si="16"/>
        <v>0</v>
      </c>
    </row>
    <row r="11" spans="1:37" x14ac:dyDescent="0.2">
      <c r="A11" s="221" t="s">
        <v>269</v>
      </c>
      <c r="B11" s="292">
        <f>'CalWORKs Assistance'!E68</f>
        <v>0</v>
      </c>
      <c r="C11" s="292">
        <f t="shared" si="9"/>
        <v>0</v>
      </c>
      <c r="D11" s="292">
        <f>+C11</f>
        <v>0</v>
      </c>
      <c r="E11" s="292">
        <f t="shared" si="17"/>
        <v>0</v>
      </c>
      <c r="F11" s="406">
        <f>+'CalWORKs Assistance'!E14</f>
        <v>0</v>
      </c>
      <c r="G11" s="294">
        <v>-0.03</v>
      </c>
      <c r="H11" s="412"/>
      <c r="I11" s="413"/>
      <c r="J11" s="292">
        <f t="shared" si="0"/>
        <v>0</v>
      </c>
      <c r="K11" s="292">
        <f t="shared" si="10"/>
        <v>0</v>
      </c>
      <c r="L11" s="292">
        <f>+K11</f>
        <v>0</v>
      </c>
      <c r="M11" s="292">
        <f t="shared" si="12"/>
        <v>0</v>
      </c>
      <c r="N11" s="412"/>
      <c r="O11" s="413"/>
      <c r="P11" s="292">
        <f t="shared" si="1"/>
        <v>0</v>
      </c>
      <c r="Q11" s="292">
        <f t="shared" si="2"/>
        <v>0</v>
      </c>
      <c r="R11" s="292">
        <f>+Q11</f>
        <v>0</v>
      </c>
      <c r="S11" s="292">
        <f t="shared" si="13"/>
        <v>0</v>
      </c>
      <c r="T11" s="412"/>
      <c r="U11" s="413"/>
      <c r="V11" s="292">
        <f t="shared" si="3"/>
        <v>0</v>
      </c>
      <c r="W11" s="292">
        <f t="shared" si="4"/>
        <v>0</v>
      </c>
      <c r="X11" s="292">
        <f>+W11</f>
        <v>0</v>
      </c>
      <c r="Y11" s="292">
        <f t="shared" si="14"/>
        <v>0</v>
      </c>
      <c r="Z11" s="412"/>
      <c r="AA11" s="413"/>
      <c r="AB11" s="292">
        <f t="shared" si="5"/>
        <v>0</v>
      </c>
      <c r="AC11" s="292">
        <f t="shared" si="6"/>
        <v>0</v>
      </c>
      <c r="AD11" s="292">
        <f>+AC11</f>
        <v>0</v>
      </c>
      <c r="AE11" s="292">
        <f t="shared" si="15"/>
        <v>0</v>
      </c>
      <c r="AF11" s="412"/>
      <c r="AG11" s="413"/>
      <c r="AH11" s="292">
        <f t="shared" si="7"/>
        <v>0</v>
      </c>
      <c r="AI11" s="292">
        <f t="shared" si="8"/>
        <v>0</v>
      </c>
      <c r="AJ11" s="292">
        <f>+AI11</f>
        <v>0</v>
      </c>
      <c r="AK11" s="292">
        <f t="shared" si="16"/>
        <v>0</v>
      </c>
    </row>
    <row r="12" spans="1:37" x14ac:dyDescent="0.2">
      <c r="A12" s="221" t="s">
        <v>270</v>
      </c>
      <c r="B12" s="292">
        <f>'CalWORKs Assistance'!D78</f>
        <v>0</v>
      </c>
      <c r="C12" s="292">
        <f t="shared" si="9"/>
        <v>0</v>
      </c>
      <c r="D12" s="292">
        <f>+C12</f>
        <v>0</v>
      </c>
      <c r="E12" s="292">
        <f t="shared" si="17"/>
        <v>0</v>
      </c>
      <c r="F12" s="406">
        <f>+'CalWORKs Assistance'!D24</f>
        <v>0</v>
      </c>
      <c r="G12" s="294">
        <v>-5.0000000000000001E-3</v>
      </c>
      <c r="H12" s="412"/>
      <c r="I12" s="413"/>
      <c r="J12" s="292">
        <f t="shared" si="0"/>
        <v>0</v>
      </c>
      <c r="K12" s="292">
        <f t="shared" si="10"/>
        <v>0</v>
      </c>
      <c r="L12" s="292">
        <f>+K12</f>
        <v>0</v>
      </c>
      <c r="M12" s="292">
        <f t="shared" si="12"/>
        <v>0</v>
      </c>
      <c r="N12" s="412"/>
      <c r="O12" s="413"/>
      <c r="P12" s="292">
        <f t="shared" si="1"/>
        <v>0</v>
      </c>
      <c r="Q12" s="292">
        <f t="shared" si="2"/>
        <v>0</v>
      </c>
      <c r="R12" s="292">
        <f>+Q12</f>
        <v>0</v>
      </c>
      <c r="S12" s="292">
        <f t="shared" si="13"/>
        <v>0</v>
      </c>
      <c r="T12" s="412"/>
      <c r="U12" s="413"/>
      <c r="V12" s="292">
        <f t="shared" si="3"/>
        <v>0</v>
      </c>
      <c r="W12" s="292">
        <f t="shared" si="4"/>
        <v>0</v>
      </c>
      <c r="X12" s="292">
        <f>+W12</f>
        <v>0</v>
      </c>
      <c r="Y12" s="292">
        <f t="shared" si="14"/>
        <v>0</v>
      </c>
      <c r="Z12" s="412"/>
      <c r="AA12" s="413"/>
      <c r="AB12" s="292">
        <f t="shared" si="5"/>
        <v>0</v>
      </c>
      <c r="AC12" s="292">
        <f t="shared" si="6"/>
        <v>0</v>
      </c>
      <c r="AD12" s="292">
        <f>+AC12</f>
        <v>0</v>
      </c>
      <c r="AE12" s="292">
        <f t="shared" si="15"/>
        <v>0</v>
      </c>
      <c r="AF12" s="412"/>
      <c r="AG12" s="413"/>
      <c r="AH12" s="292">
        <f t="shared" si="7"/>
        <v>0</v>
      </c>
      <c r="AI12" s="292">
        <f t="shared" si="8"/>
        <v>0</v>
      </c>
      <c r="AJ12" s="292">
        <f>+AI12</f>
        <v>0</v>
      </c>
      <c r="AK12" s="292">
        <f t="shared" si="16"/>
        <v>0</v>
      </c>
    </row>
    <row r="13" spans="1:37" x14ac:dyDescent="0.2">
      <c r="A13" s="221" t="s">
        <v>106</v>
      </c>
      <c r="B13" s="292">
        <f>'Foster Care Assistance'!D52</f>
        <v>0</v>
      </c>
      <c r="C13" s="292">
        <f t="shared" si="9"/>
        <v>0</v>
      </c>
      <c r="D13" s="292">
        <f>+C13/0.4</f>
        <v>0</v>
      </c>
      <c r="E13" s="292">
        <f t="shared" si="17"/>
        <v>0</v>
      </c>
      <c r="F13" s="406">
        <f>'Foster Care Assistance'!D11</f>
        <v>0</v>
      </c>
      <c r="G13" s="293">
        <v>0.55000000000000004</v>
      </c>
      <c r="H13" s="412"/>
      <c r="I13" s="413"/>
      <c r="J13" s="292">
        <f t="shared" si="0"/>
        <v>0</v>
      </c>
      <c r="K13" s="292">
        <f t="shared" si="10"/>
        <v>0</v>
      </c>
      <c r="L13" s="292">
        <f>+K13/0.4</f>
        <v>0</v>
      </c>
      <c r="M13" s="292">
        <f t="shared" si="12"/>
        <v>0</v>
      </c>
      <c r="N13" s="412"/>
      <c r="O13" s="413"/>
      <c r="P13" s="292">
        <f t="shared" si="1"/>
        <v>0</v>
      </c>
      <c r="Q13" s="292">
        <f t="shared" si="2"/>
        <v>0</v>
      </c>
      <c r="R13" s="292">
        <f>+Q13/0.4</f>
        <v>0</v>
      </c>
      <c r="S13" s="292">
        <f t="shared" si="13"/>
        <v>0</v>
      </c>
      <c r="T13" s="412"/>
      <c r="U13" s="413"/>
      <c r="V13" s="292">
        <f t="shared" si="3"/>
        <v>0</v>
      </c>
      <c r="W13" s="292">
        <f t="shared" si="4"/>
        <v>0</v>
      </c>
      <c r="X13" s="292">
        <f>+W13/0.4</f>
        <v>0</v>
      </c>
      <c r="Y13" s="292">
        <f t="shared" si="14"/>
        <v>0</v>
      </c>
      <c r="Z13" s="412"/>
      <c r="AA13" s="413"/>
      <c r="AB13" s="292">
        <f t="shared" si="5"/>
        <v>0</v>
      </c>
      <c r="AC13" s="292">
        <f t="shared" si="6"/>
        <v>0</v>
      </c>
      <c r="AD13" s="292">
        <f>+AC13/0.4</f>
        <v>0</v>
      </c>
      <c r="AE13" s="292">
        <f t="shared" si="15"/>
        <v>0</v>
      </c>
      <c r="AF13" s="412"/>
      <c r="AG13" s="413"/>
      <c r="AH13" s="292">
        <f t="shared" si="7"/>
        <v>0</v>
      </c>
      <c r="AI13" s="292">
        <f t="shared" si="8"/>
        <v>0</v>
      </c>
      <c r="AJ13" s="292">
        <f>+AI13/0.4</f>
        <v>0</v>
      </c>
      <c r="AK13" s="292">
        <f t="shared" si="16"/>
        <v>0</v>
      </c>
    </row>
    <row r="14" spans="1:37" x14ac:dyDescent="0.2">
      <c r="A14" s="221" t="s">
        <v>271</v>
      </c>
      <c r="B14" s="292">
        <f>'AAP Assistance'!D47</f>
        <v>0</v>
      </c>
      <c r="C14" s="292">
        <f t="shared" si="9"/>
        <v>0</v>
      </c>
      <c r="D14" s="292">
        <f>+C14/0.75</f>
        <v>0</v>
      </c>
      <c r="E14" s="292">
        <f t="shared" si="17"/>
        <v>0</v>
      </c>
      <c r="F14" s="406">
        <f>+'AAP Assistance'!D10</f>
        <v>0</v>
      </c>
      <c r="G14" s="293">
        <v>0.25</v>
      </c>
      <c r="H14" s="412"/>
      <c r="I14" s="413"/>
      <c r="J14" s="292">
        <f t="shared" si="0"/>
        <v>0</v>
      </c>
      <c r="K14" s="292">
        <f t="shared" si="10"/>
        <v>0</v>
      </c>
      <c r="L14" s="292">
        <f>+K14/0.75</f>
        <v>0</v>
      </c>
      <c r="M14" s="292">
        <f t="shared" si="12"/>
        <v>0</v>
      </c>
      <c r="N14" s="412"/>
      <c r="O14" s="413"/>
      <c r="P14" s="292">
        <f t="shared" si="1"/>
        <v>0</v>
      </c>
      <c r="Q14" s="292">
        <f t="shared" si="2"/>
        <v>0</v>
      </c>
      <c r="R14" s="292">
        <f>+Q14/0.75</f>
        <v>0</v>
      </c>
      <c r="S14" s="292">
        <f t="shared" si="13"/>
        <v>0</v>
      </c>
      <c r="T14" s="412"/>
      <c r="U14" s="413"/>
      <c r="V14" s="292">
        <f t="shared" si="3"/>
        <v>0</v>
      </c>
      <c r="W14" s="292">
        <f t="shared" si="4"/>
        <v>0</v>
      </c>
      <c r="X14" s="292">
        <f>+W14/0.75</f>
        <v>0</v>
      </c>
      <c r="Y14" s="292">
        <f t="shared" si="14"/>
        <v>0</v>
      </c>
      <c r="Z14" s="412"/>
      <c r="AA14" s="413"/>
      <c r="AB14" s="292">
        <f t="shared" si="5"/>
        <v>0</v>
      </c>
      <c r="AC14" s="292">
        <f t="shared" si="6"/>
        <v>0</v>
      </c>
      <c r="AD14" s="292">
        <f>+AC14/0.75</f>
        <v>0</v>
      </c>
      <c r="AE14" s="292">
        <f t="shared" si="15"/>
        <v>0</v>
      </c>
      <c r="AF14" s="412"/>
      <c r="AG14" s="413"/>
      <c r="AH14" s="292">
        <f t="shared" si="7"/>
        <v>0</v>
      </c>
      <c r="AI14" s="292">
        <f t="shared" si="8"/>
        <v>0</v>
      </c>
      <c r="AJ14" s="292">
        <f>+AI14/0.75</f>
        <v>0</v>
      </c>
      <c r="AK14" s="292">
        <f t="shared" si="16"/>
        <v>0</v>
      </c>
    </row>
    <row r="15" spans="1:37" x14ac:dyDescent="0.2">
      <c r="I15" s="223"/>
    </row>
  </sheetData>
  <mergeCells count="5">
    <mergeCell ref="H1:I1"/>
    <mergeCell ref="N1:O1"/>
    <mergeCell ref="T1:U1"/>
    <mergeCell ref="Z1:AA1"/>
    <mergeCell ref="AF1:AG1"/>
  </mergeCells>
  <conditionalFormatting sqref="F5:F9 F11:F14">
    <cfRule type="cellIs" dxfId="107" priority="61" operator="lessThan">
      <formula>0</formula>
    </cfRule>
  </conditionalFormatting>
  <conditionalFormatting sqref="J5:J14">
    <cfRule type="cellIs" dxfId="106" priority="60" operator="lessThan">
      <formula>0</formula>
    </cfRule>
  </conditionalFormatting>
  <conditionalFormatting sqref="K5:M14">
    <cfRule type="cellIs" dxfId="105" priority="54" operator="lessThan">
      <formula>0</formula>
    </cfRule>
  </conditionalFormatting>
  <conditionalFormatting sqref="J5:M14">
    <cfRule type="cellIs" dxfId="104" priority="49" operator="lessThan">
      <formula>0</formula>
    </cfRule>
  </conditionalFormatting>
  <conditionalFormatting sqref="C5:C14">
    <cfRule type="cellIs" dxfId="103" priority="34" operator="lessThan">
      <formula>0</formula>
    </cfRule>
  </conditionalFormatting>
  <conditionalFormatting sqref="B5:B9 B11:B14">
    <cfRule type="cellIs" dxfId="102" priority="35" operator="lessThan">
      <formula>0</formula>
    </cfRule>
  </conditionalFormatting>
  <conditionalFormatting sqref="C5:C14">
    <cfRule type="cellIs" dxfId="101" priority="33" operator="lessThan">
      <formula>0</formula>
    </cfRule>
  </conditionalFormatting>
  <conditionalFormatting sqref="D5:E5">
    <cfRule type="cellIs" dxfId="100" priority="32" operator="lessThan">
      <formula>0</formula>
    </cfRule>
  </conditionalFormatting>
  <conditionalFormatting sqref="D5:E5">
    <cfRule type="cellIs" dxfId="99" priority="31" operator="lessThan">
      <formula>0</formula>
    </cfRule>
  </conditionalFormatting>
  <conditionalFormatting sqref="D9:E9">
    <cfRule type="cellIs" dxfId="98" priority="30" operator="lessThan">
      <formula>0</formula>
    </cfRule>
  </conditionalFormatting>
  <conditionalFormatting sqref="D9:E9">
    <cfRule type="cellIs" dxfId="97" priority="29" operator="lessThan">
      <formula>0</formula>
    </cfRule>
  </conditionalFormatting>
  <conditionalFormatting sqref="D6:E6">
    <cfRule type="cellIs" dxfId="96" priority="28" operator="lessThan">
      <formula>0</formula>
    </cfRule>
  </conditionalFormatting>
  <conditionalFormatting sqref="D6:E6">
    <cfRule type="cellIs" dxfId="95" priority="27" operator="lessThan">
      <formula>0</formula>
    </cfRule>
  </conditionalFormatting>
  <conditionalFormatting sqref="D8:E8">
    <cfRule type="cellIs" dxfId="94" priority="26" operator="lessThan">
      <formula>0</formula>
    </cfRule>
  </conditionalFormatting>
  <conditionalFormatting sqref="D8:E8">
    <cfRule type="cellIs" dxfId="93" priority="25" operator="lessThan">
      <formula>0</formula>
    </cfRule>
  </conditionalFormatting>
  <conditionalFormatting sqref="D7:E7">
    <cfRule type="cellIs" dxfId="92" priority="24" operator="lessThan">
      <formula>0</formula>
    </cfRule>
  </conditionalFormatting>
  <conditionalFormatting sqref="D7:E7">
    <cfRule type="cellIs" dxfId="91" priority="23" operator="lessThan">
      <formula>0</formula>
    </cfRule>
  </conditionalFormatting>
  <conditionalFormatting sqref="D10:E10">
    <cfRule type="cellIs" dxfId="90" priority="22" operator="lessThan">
      <formula>0</formula>
    </cfRule>
  </conditionalFormatting>
  <conditionalFormatting sqref="D10:E10">
    <cfRule type="cellIs" dxfId="89" priority="21" operator="lessThan">
      <formula>0</formula>
    </cfRule>
  </conditionalFormatting>
  <conditionalFormatting sqref="D11:E11">
    <cfRule type="cellIs" dxfId="88" priority="20" operator="lessThan">
      <formula>0</formula>
    </cfRule>
  </conditionalFormatting>
  <conditionalFormatting sqref="D11:E11">
    <cfRule type="cellIs" dxfId="87" priority="19" operator="lessThan">
      <formula>0</formula>
    </cfRule>
  </conditionalFormatting>
  <conditionalFormatting sqref="D12:E12">
    <cfRule type="cellIs" dxfId="86" priority="18" operator="lessThan">
      <formula>0</formula>
    </cfRule>
  </conditionalFormatting>
  <conditionalFormatting sqref="D12:E12">
    <cfRule type="cellIs" dxfId="85" priority="17" operator="lessThan">
      <formula>0</formula>
    </cfRule>
  </conditionalFormatting>
  <conditionalFormatting sqref="D13:E13">
    <cfRule type="cellIs" dxfId="84" priority="16" operator="lessThan">
      <formula>0</formula>
    </cfRule>
  </conditionalFormatting>
  <conditionalFormatting sqref="D13:E13">
    <cfRule type="cellIs" dxfId="83" priority="15" operator="lessThan">
      <formula>0</formula>
    </cfRule>
  </conditionalFormatting>
  <conditionalFormatting sqref="P5:P14">
    <cfRule type="cellIs" dxfId="82" priority="14" operator="lessThan">
      <formula>0</formula>
    </cfRule>
  </conditionalFormatting>
  <conditionalFormatting sqref="Q5:S14">
    <cfRule type="cellIs" dxfId="81" priority="13" operator="lessThan">
      <formula>0</formula>
    </cfRule>
  </conditionalFormatting>
  <conditionalFormatting sqref="P5:S14">
    <cfRule type="cellIs" dxfId="80" priority="12" operator="lessThan">
      <formula>0</formula>
    </cfRule>
  </conditionalFormatting>
  <conditionalFormatting sqref="V5:V14">
    <cfRule type="cellIs" dxfId="79" priority="11" operator="lessThan">
      <formula>0</formula>
    </cfRule>
  </conditionalFormatting>
  <conditionalFormatting sqref="W5:Y14">
    <cfRule type="cellIs" dxfId="78" priority="10" operator="lessThan">
      <formula>0</formula>
    </cfRule>
  </conditionalFormatting>
  <conditionalFormatting sqref="V5:Y14">
    <cfRule type="cellIs" dxfId="77" priority="9" operator="lessThan">
      <formula>0</formula>
    </cfRule>
  </conditionalFormatting>
  <conditionalFormatting sqref="AB5:AB14">
    <cfRule type="cellIs" dxfId="76" priority="8" operator="lessThan">
      <formula>0</formula>
    </cfRule>
  </conditionalFormatting>
  <conditionalFormatting sqref="AC5:AE14">
    <cfRule type="cellIs" dxfId="75" priority="7" operator="lessThan">
      <formula>0</formula>
    </cfRule>
  </conditionalFormatting>
  <conditionalFormatting sqref="AB5:AE14">
    <cfRule type="cellIs" dxfId="74" priority="6" operator="lessThan">
      <formula>0</formula>
    </cfRule>
  </conditionalFormatting>
  <conditionalFormatting sqref="AH5:AH14">
    <cfRule type="cellIs" dxfId="73" priority="5" operator="lessThan">
      <formula>0</formula>
    </cfRule>
  </conditionalFormatting>
  <conditionalFormatting sqref="AI5:AK14">
    <cfRule type="cellIs" dxfId="72" priority="4" operator="lessThan">
      <formula>0</formula>
    </cfRule>
  </conditionalFormatting>
  <conditionalFormatting sqref="AH5:AK14">
    <cfRule type="cellIs" dxfId="71" priority="3" operator="lessThan">
      <formula>0</formula>
    </cfRule>
  </conditionalFormatting>
  <conditionalFormatting sqref="D14:E14">
    <cfRule type="cellIs" dxfId="70" priority="1" operator="lessThan">
      <formula>0</formula>
    </cfRule>
  </conditionalFormatting>
  <conditionalFormatting sqref="D14:E14">
    <cfRule type="cellIs" dxfId="69" priority="2" operator="lessThan">
      <formula>0</formula>
    </cfRule>
  </conditionalFormatting>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265"/>
  <sheetViews>
    <sheetView workbookViewId="0">
      <pane xSplit="6" ySplit="12" topLeftCell="G13" activePane="bottomRight" state="frozen"/>
      <selection pane="topRight" activeCell="G1" sqref="G1"/>
      <selection pane="bottomLeft" activeCell="A13" sqref="A13"/>
      <selection pane="bottomRight" sqref="A1:XFD1048576"/>
    </sheetView>
  </sheetViews>
  <sheetFormatPr defaultRowHeight="12.75" x14ac:dyDescent="0.2"/>
  <cols>
    <col min="1" max="15" width="14" style="215" customWidth="1"/>
    <col min="16" max="256" width="9.140625" style="215"/>
    <col min="257" max="271" width="14" style="215" customWidth="1"/>
    <col min="272" max="512" width="9.140625" style="215"/>
    <col min="513" max="527" width="14" style="215" customWidth="1"/>
    <col min="528" max="768" width="9.140625" style="215"/>
    <col min="769" max="783" width="14" style="215" customWidth="1"/>
    <col min="784" max="1024" width="9.140625" style="215"/>
    <col min="1025" max="1039" width="14" style="215" customWidth="1"/>
    <col min="1040" max="1280" width="9.140625" style="215"/>
    <col min="1281" max="1295" width="14" style="215" customWidth="1"/>
    <col min="1296" max="1536" width="9.140625" style="215"/>
    <col min="1537" max="1551" width="14" style="215" customWidth="1"/>
    <col min="1552" max="1792" width="9.140625" style="215"/>
    <col min="1793" max="1807" width="14" style="215" customWidth="1"/>
    <col min="1808" max="2048" width="9.140625" style="215"/>
    <col min="2049" max="2063" width="14" style="215" customWidth="1"/>
    <col min="2064" max="2304" width="9.140625" style="215"/>
    <col min="2305" max="2319" width="14" style="215" customWidth="1"/>
    <col min="2320" max="2560" width="9.140625" style="215"/>
    <col min="2561" max="2575" width="14" style="215" customWidth="1"/>
    <col min="2576" max="2816" width="9.140625" style="215"/>
    <col min="2817" max="2831" width="14" style="215" customWidth="1"/>
    <col min="2832" max="3072" width="9.140625" style="215"/>
    <col min="3073" max="3087" width="14" style="215" customWidth="1"/>
    <col min="3088" max="3328" width="9.140625" style="215"/>
    <col min="3329" max="3343" width="14" style="215" customWidth="1"/>
    <col min="3344" max="3584" width="9.140625" style="215"/>
    <col min="3585" max="3599" width="14" style="215" customWidth="1"/>
    <col min="3600" max="3840" width="9.140625" style="215"/>
    <col min="3841" max="3855" width="14" style="215" customWidth="1"/>
    <col min="3856" max="4096" width="9.140625" style="215"/>
    <col min="4097" max="4111" width="14" style="215" customWidth="1"/>
    <col min="4112" max="4352" width="9.140625" style="215"/>
    <col min="4353" max="4367" width="14" style="215" customWidth="1"/>
    <col min="4368" max="4608" width="9.140625" style="215"/>
    <col min="4609" max="4623" width="14" style="215" customWidth="1"/>
    <col min="4624" max="4864" width="9.140625" style="215"/>
    <col min="4865" max="4879" width="14" style="215" customWidth="1"/>
    <col min="4880" max="5120" width="9.140625" style="215"/>
    <col min="5121" max="5135" width="14" style="215" customWidth="1"/>
    <col min="5136" max="5376" width="9.140625" style="215"/>
    <col min="5377" max="5391" width="14" style="215" customWidth="1"/>
    <col min="5392" max="5632" width="9.140625" style="215"/>
    <col min="5633" max="5647" width="14" style="215" customWidth="1"/>
    <col min="5648" max="5888" width="9.140625" style="215"/>
    <col min="5889" max="5903" width="14" style="215" customWidth="1"/>
    <col min="5904" max="6144" width="9.140625" style="215"/>
    <col min="6145" max="6159" width="14" style="215" customWidth="1"/>
    <col min="6160" max="6400" width="9.140625" style="215"/>
    <col min="6401" max="6415" width="14" style="215" customWidth="1"/>
    <col min="6416" max="6656" width="9.140625" style="215"/>
    <col min="6657" max="6671" width="14" style="215" customWidth="1"/>
    <col min="6672" max="6912" width="9.140625" style="215"/>
    <col min="6913" max="6927" width="14" style="215" customWidth="1"/>
    <col min="6928" max="7168" width="9.140625" style="215"/>
    <col min="7169" max="7183" width="14" style="215" customWidth="1"/>
    <col min="7184" max="7424" width="9.140625" style="215"/>
    <col min="7425" max="7439" width="14" style="215" customWidth="1"/>
    <col min="7440" max="7680" width="9.140625" style="215"/>
    <col min="7681" max="7695" width="14" style="215" customWidth="1"/>
    <col min="7696" max="7936" width="9.140625" style="215"/>
    <col min="7937" max="7951" width="14" style="215" customWidth="1"/>
    <col min="7952" max="8192" width="9.140625" style="215"/>
    <col min="8193" max="8207" width="14" style="215" customWidth="1"/>
    <col min="8208" max="8448" width="9.140625" style="215"/>
    <col min="8449" max="8463" width="14" style="215" customWidth="1"/>
    <col min="8464" max="8704" width="9.140625" style="215"/>
    <col min="8705" max="8719" width="14" style="215" customWidth="1"/>
    <col min="8720" max="8960" width="9.140625" style="215"/>
    <col min="8961" max="8975" width="14" style="215" customWidth="1"/>
    <col min="8976" max="9216" width="9.140625" style="215"/>
    <col min="9217" max="9231" width="14" style="215" customWidth="1"/>
    <col min="9232" max="9472" width="9.140625" style="215"/>
    <col min="9473" max="9487" width="14" style="215" customWidth="1"/>
    <col min="9488" max="9728" width="9.140625" style="215"/>
    <col min="9729" max="9743" width="14" style="215" customWidth="1"/>
    <col min="9744" max="9984" width="9.140625" style="215"/>
    <col min="9985" max="9999" width="14" style="215" customWidth="1"/>
    <col min="10000" max="10240" width="9.140625" style="215"/>
    <col min="10241" max="10255" width="14" style="215" customWidth="1"/>
    <col min="10256" max="10496" width="9.140625" style="215"/>
    <col min="10497" max="10511" width="14" style="215" customWidth="1"/>
    <col min="10512" max="10752" width="9.140625" style="215"/>
    <col min="10753" max="10767" width="14" style="215" customWidth="1"/>
    <col min="10768" max="11008" width="9.140625" style="215"/>
    <col min="11009" max="11023" width="14" style="215" customWidth="1"/>
    <col min="11024" max="11264" width="9.140625" style="215"/>
    <col min="11265" max="11279" width="14" style="215" customWidth="1"/>
    <col min="11280" max="11520" width="9.140625" style="215"/>
    <col min="11521" max="11535" width="14" style="215" customWidth="1"/>
    <col min="11536" max="11776" width="9.140625" style="215"/>
    <col min="11777" max="11791" width="14" style="215" customWidth="1"/>
    <col min="11792" max="12032" width="9.140625" style="215"/>
    <col min="12033" max="12047" width="14" style="215" customWidth="1"/>
    <col min="12048" max="12288" width="9.140625" style="215"/>
    <col min="12289" max="12303" width="14" style="215" customWidth="1"/>
    <col min="12304" max="12544" width="9.140625" style="215"/>
    <col min="12545" max="12559" width="14" style="215" customWidth="1"/>
    <col min="12560" max="12800" width="9.140625" style="215"/>
    <col min="12801" max="12815" width="14" style="215" customWidth="1"/>
    <col min="12816" max="13056" width="9.140625" style="215"/>
    <col min="13057" max="13071" width="14" style="215" customWidth="1"/>
    <col min="13072" max="13312" width="9.140625" style="215"/>
    <col min="13313" max="13327" width="14" style="215" customWidth="1"/>
    <col min="13328" max="13568" width="9.140625" style="215"/>
    <col min="13569" max="13583" width="14" style="215" customWidth="1"/>
    <col min="13584" max="13824" width="9.140625" style="215"/>
    <col min="13825" max="13839" width="14" style="215" customWidth="1"/>
    <col min="13840" max="14080" width="9.140625" style="215"/>
    <col min="14081" max="14095" width="14" style="215" customWidth="1"/>
    <col min="14096" max="14336" width="9.140625" style="215"/>
    <col min="14337" max="14351" width="14" style="215" customWidth="1"/>
    <col min="14352" max="14592" width="9.140625" style="215"/>
    <col min="14593" max="14607" width="14" style="215" customWidth="1"/>
    <col min="14608" max="14848" width="9.140625" style="215"/>
    <col min="14849" max="14863" width="14" style="215" customWidth="1"/>
    <col min="14864" max="15104" width="9.140625" style="215"/>
    <col min="15105" max="15119" width="14" style="215" customWidth="1"/>
    <col min="15120" max="15360" width="9.140625" style="215"/>
    <col min="15361" max="15375" width="14" style="215" customWidth="1"/>
    <col min="15376" max="15616" width="9.140625" style="215"/>
    <col min="15617" max="15631" width="14" style="215" customWidth="1"/>
    <col min="15632" max="15872" width="9.140625" style="215"/>
    <col min="15873" max="15887" width="14" style="215" customWidth="1"/>
    <col min="15888" max="16128" width="9.140625" style="215"/>
    <col min="16129" max="16143" width="14" style="215" customWidth="1"/>
    <col min="16144" max="16384" width="9.140625" style="215"/>
  </cols>
  <sheetData>
    <row r="1" spans="1:15" x14ac:dyDescent="0.2">
      <c r="A1" s="216"/>
      <c r="B1" s="216"/>
      <c r="C1" s="216"/>
      <c r="D1" s="216"/>
      <c r="E1" s="216"/>
      <c r="F1" s="216"/>
      <c r="G1" s="216"/>
      <c r="H1" s="216"/>
      <c r="I1" s="216"/>
      <c r="J1" s="216"/>
      <c r="K1" s="216"/>
      <c r="L1" s="216"/>
      <c r="M1" s="216"/>
      <c r="N1" s="216"/>
      <c r="O1" s="216"/>
    </row>
    <row r="2" spans="1:15" x14ac:dyDescent="0.2">
      <c r="A2" s="217"/>
      <c r="B2" s="217"/>
      <c r="C2" s="217"/>
      <c r="D2" s="217"/>
      <c r="E2" s="217"/>
      <c r="F2" s="217"/>
      <c r="G2" s="218"/>
      <c r="H2" s="218"/>
      <c r="I2" s="218"/>
      <c r="J2" s="218"/>
      <c r="K2" s="218"/>
      <c r="L2" s="217"/>
      <c r="M2" s="217"/>
      <c r="N2" s="217"/>
      <c r="O2" s="217"/>
    </row>
    <row r="3" spans="1:15" x14ac:dyDescent="0.2">
      <c r="A3" s="217"/>
      <c r="B3" s="217"/>
      <c r="C3" s="217"/>
      <c r="D3" s="217"/>
      <c r="E3" s="217"/>
      <c r="F3" s="217"/>
      <c r="G3" s="218"/>
      <c r="H3" s="218"/>
      <c r="I3" s="218"/>
      <c r="J3" s="218"/>
      <c r="K3" s="218"/>
      <c r="L3" s="217"/>
      <c r="M3" s="217"/>
      <c r="N3" s="217"/>
      <c r="O3" s="217"/>
    </row>
    <row r="4" spans="1:15" x14ac:dyDescent="0.2">
      <c r="A4" s="217"/>
      <c r="B4" s="217"/>
      <c r="C4" s="217"/>
      <c r="D4" s="217"/>
      <c r="E4" s="217"/>
      <c r="F4" s="217"/>
      <c r="G4" s="218"/>
      <c r="H4" s="218"/>
      <c r="I4" s="218"/>
      <c r="J4" s="218"/>
      <c r="K4" s="218"/>
      <c r="L4" s="217"/>
      <c r="M4" s="217"/>
      <c r="N4" s="217"/>
      <c r="O4" s="217"/>
    </row>
    <row r="5" spans="1:15" x14ac:dyDescent="0.2">
      <c r="A5" s="217"/>
      <c r="B5" s="217"/>
      <c r="C5" s="217"/>
      <c r="D5" s="217"/>
      <c r="E5" s="217"/>
      <c r="F5" s="217"/>
      <c r="G5" s="218"/>
      <c r="H5" s="218"/>
      <c r="I5" s="218"/>
      <c r="J5" s="218"/>
      <c r="K5" s="218"/>
      <c r="L5" s="217"/>
      <c r="M5" s="217"/>
      <c r="N5" s="217"/>
      <c r="O5" s="217"/>
    </row>
    <row r="6" spans="1:15" x14ac:dyDescent="0.2">
      <c r="A6" s="217"/>
      <c r="B6" s="217"/>
      <c r="C6" s="217"/>
      <c r="D6" s="217"/>
      <c r="E6" s="217"/>
      <c r="F6" s="217"/>
      <c r="G6" s="218"/>
      <c r="H6" s="218"/>
      <c r="I6" s="218"/>
      <c r="J6" s="218"/>
      <c r="K6" s="218"/>
      <c r="L6" s="217"/>
      <c r="M6" s="217"/>
      <c r="N6" s="217"/>
      <c r="O6" s="217"/>
    </row>
    <row r="7" spans="1:15" x14ac:dyDescent="0.2">
      <c r="A7" s="217"/>
      <c r="B7" s="217"/>
      <c r="C7" s="217"/>
      <c r="D7" s="217"/>
      <c r="E7" s="217"/>
      <c r="F7" s="217"/>
      <c r="G7" s="218"/>
      <c r="H7" s="218"/>
      <c r="I7" s="218"/>
      <c r="J7" s="218"/>
      <c r="K7" s="218"/>
      <c r="L7" s="217"/>
      <c r="M7" s="217"/>
      <c r="N7" s="217"/>
      <c r="O7" s="217"/>
    </row>
    <row r="8" spans="1:15" x14ac:dyDescent="0.2">
      <c r="A8" s="217"/>
      <c r="B8" s="217"/>
      <c r="C8" s="217"/>
      <c r="D8" s="217"/>
      <c r="E8" s="217"/>
      <c r="F8" s="217"/>
      <c r="G8" s="218"/>
      <c r="H8" s="218"/>
      <c r="I8" s="218"/>
      <c r="J8" s="218"/>
      <c r="K8" s="218"/>
      <c r="L8" s="217"/>
      <c r="M8" s="217"/>
      <c r="N8" s="217"/>
      <c r="O8" s="217"/>
    </row>
    <row r="9" spans="1:15" x14ac:dyDescent="0.2">
      <c r="A9" s="217"/>
      <c r="B9" s="217"/>
      <c r="C9" s="217"/>
      <c r="D9" s="217"/>
      <c r="E9" s="217"/>
      <c r="F9" s="217"/>
      <c r="G9" s="218"/>
      <c r="H9" s="218"/>
      <c r="I9" s="218"/>
      <c r="J9" s="218"/>
      <c r="K9" s="218"/>
      <c r="L9" s="217"/>
      <c r="M9" s="217"/>
      <c r="N9" s="217"/>
      <c r="O9" s="217"/>
    </row>
    <row r="10" spans="1:15" x14ac:dyDescent="0.2">
      <c r="A10" s="217"/>
      <c r="B10" s="217"/>
      <c r="C10" s="217"/>
      <c r="D10" s="217"/>
      <c r="E10" s="217"/>
      <c r="F10" s="217"/>
      <c r="G10" s="218"/>
      <c r="H10" s="218"/>
      <c r="I10" s="218"/>
      <c r="J10" s="218"/>
      <c r="K10" s="218"/>
      <c r="L10" s="217"/>
      <c r="M10" s="217"/>
      <c r="N10" s="217"/>
      <c r="O10" s="217"/>
    </row>
    <row r="11" spans="1:15" x14ac:dyDescent="0.2">
      <c r="A11" s="217"/>
      <c r="B11" s="217"/>
      <c r="C11" s="217"/>
      <c r="D11" s="217"/>
      <c r="E11" s="217"/>
      <c r="F11" s="217"/>
      <c r="G11" s="218"/>
      <c r="H11" s="218"/>
      <c r="I11" s="218"/>
      <c r="J11" s="218"/>
      <c r="K11" s="218"/>
      <c r="L11" s="217"/>
      <c r="M11" s="217"/>
      <c r="N11" s="217"/>
      <c r="O11" s="217"/>
    </row>
    <row r="12" spans="1:15" x14ac:dyDescent="0.2">
      <c r="A12" s="217"/>
      <c r="B12" s="217"/>
      <c r="C12" s="217"/>
      <c r="D12" s="217"/>
      <c r="E12" s="217"/>
      <c r="F12" s="217"/>
      <c r="G12" s="218"/>
      <c r="H12" s="218"/>
      <c r="I12" s="218"/>
      <c r="J12" s="218"/>
      <c r="K12" s="218"/>
      <c r="L12" s="217"/>
      <c r="M12" s="217"/>
      <c r="N12" s="217"/>
      <c r="O12" s="217"/>
    </row>
    <row r="13" spans="1:15" x14ac:dyDescent="0.2">
      <c r="A13" s="217"/>
      <c r="B13" s="217"/>
      <c r="C13" s="217"/>
      <c r="D13" s="217"/>
      <c r="E13" s="217"/>
      <c r="F13" s="217"/>
      <c r="G13" s="218"/>
      <c r="H13" s="218"/>
      <c r="I13" s="218"/>
      <c r="J13" s="218"/>
      <c r="K13" s="218"/>
      <c r="L13" s="217"/>
      <c r="M13" s="217"/>
      <c r="N13" s="217"/>
      <c r="O13" s="217"/>
    </row>
    <row r="14" spans="1:15" x14ac:dyDescent="0.2">
      <c r="A14" s="217"/>
      <c r="B14" s="217"/>
      <c r="C14" s="217"/>
      <c r="D14" s="217"/>
      <c r="E14" s="217"/>
      <c r="F14" s="217"/>
      <c r="G14" s="218"/>
      <c r="H14" s="218"/>
      <c r="I14" s="218"/>
      <c r="J14" s="218"/>
      <c r="K14" s="218"/>
      <c r="L14" s="217"/>
      <c r="M14" s="217"/>
      <c r="N14" s="217"/>
      <c r="O14" s="217"/>
    </row>
    <row r="15" spans="1:15" x14ac:dyDescent="0.2">
      <c r="A15" s="217"/>
      <c r="B15" s="217"/>
      <c r="C15" s="217"/>
      <c r="D15" s="217"/>
      <c r="E15" s="217"/>
      <c r="F15" s="217"/>
      <c r="G15" s="218"/>
      <c r="H15" s="218"/>
      <c r="I15" s="218"/>
      <c r="J15" s="218"/>
      <c r="K15" s="218"/>
      <c r="L15" s="217"/>
      <c r="M15" s="217"/>
      <c r="N15" s="217"/>
      <c r="O15" s="217"/>
    </row>
    <row r="16" spans="1:15" x14ac:dyDescent="0.2">
      <c r="A16" s="217"/>
      <c r="B16" s="217"/>
      <c r="C16" s="217"/>
      <c r="D16" s="217"/>
      <c r="E16" s="217"/>
      <c r="F16" s="217"/>
      <c r="G16" s="218"/>
      <c r="H16" s="218"/>
      <c r="I16" s="218"/>
      <c r="J16" s="218"/>
      <c r="K16" s="218"/>
      <c r="L16" s="217"/>
      <c r="M16" s="217"/>
      <c r="N16" s="217"/>
      <c r="O16" s="217"/>
    </row>
    <row r="17" spans="1:15" x14ac:dyDescent="0.2">
      <c r="A17" s="217"/>
      <c r="B17" s="217"/>
      <c r="C17" s="217"/>
      <c r="D17" s="217"/>
      <c r="E17" s="217"/>
      <c r="F17" s="217"/>
      <c r="G17" s="218"/>
      <c r="H17" s="218"/>
      <c r="I17" s="218"/>
      <c r="J17" s="218"/>
      <c r="K17" s="218"/>
      <c r="L17" s="217"/>
      <c r="M17" s="217"/>
      <c r="N17" s="217"/>
      <c r="O17" s="217"/>
    </row>
    <row r="18" spans="1:15" x14ac:dyDescent="0.2">
      <c r="A18" s="217"/>
      <c r="B18" s="217"/>
      <c r="C18" s="217"/>
      <c r="D18" s="217"/>
      <c r="E18" s="217"/>
      <c r="F18" s="217"/>
      <c r="G18" s="218"/>
      <c r="H18" s="218"/>
      <c r="I18" s="218"/>
      <c r="J18" s="218"/>
      <c r="K18" s="218"/>
      <c r="L18" s="217"/>
      <c r="M18" s="217"/>
      <c r="N18" s="217"/>
      <c r="O18" s="217"/>
    </row>
    <row r="19" spans="1:15" x14ac:dyDescent="0.2">
      <c r="A19" s="217"/>
      <c r="B19" s="217"/>
      <c r="C19" s="217"/>
      <c r="D19" s="217"/>
      <c r="E19" s="217"/>
      <c r="F19" s="217"/>
      <c r="G19" s="218"/>
      <c r="H19" s="218"/>
      <c r="I19" s="218"/>
      <c r="J19" s="218"/>
      <c r="K19" s="218"/>
      <c r="L19" s="217"/>
      <c r="M19" s="217"/>
      <c r="N19" s="217"/>
      <c r="O19" s="217"/>
    </row>
    <row r="20" spans="1:15" x14ac:dyDescent="0.2">
      <c r="A20" s="217"/>
      <c r="B20" s="217"/>
      <c r="C20" s="217"/>
      <c r="D20" s="217"/>
      <c r="E20" s="217"/>
      <c r="F20" s="217"/>
      <c r="G20" s="218"/>
      <c r="H20" s="218"/>
      <c r="I20" s="218"/>
      <c r="J20" s="218"/>
      <c r="K20" s="218"/>
      <c r="L20" s="217"/>
      <c r="M20" s="217"/>
      <c r="N20" s="217"/>
      <c r="O20" s="217"/>
    </row>
    <row r="21" spans="1:15" x14ac:dyDescent="0.2">
      <c r="A21" s="217"/>
      <c r="B21" s="217"/>
      <c r="C21" s="217"/>
      <c r="D21" s="217"/>
      <c r="E21" s="217"/>
      <c r="F21" s="217"/>
      <c r="G21" s="218"/>
      <c r="H21" s="218"/>
      <c r="I21" s="218"/>
      <c r="J21" s="218"/>
      <c r="K21" s="218"/>
      <c r="L21" s="217"/>
      <c r="M21" s="217"/>
      <c r="N21" s="217"/>
      <c r="O21" s="217"/>
    </row>
    <row r="22" spans="1:15" x14ac:dyDescent="0.2">
      <c r="A22" s="217"/>
      <c r="B22" s="217"/>
      <c r="C22" s="217"/>
      <c r="D22" s="217"/>
      <c r="E22" s="217"/>
      <c r="F22" s="217"/>
      <c r="G22" s="218"/>
      <c r="H22" s="218"/>
      <c r="I22" s="218"/>
      <c r="J22" s="218"/>
      <c r="K22" s="218"/>
      <c r="L22" s="217"/>
      <c r="M22" s="217"/>
      <c r="N22" s="217"/>
      <c r="O22" s="217"/>
    </row>
    <row r="23" spans="1:15" x14ac:dyDescent="0.2">
      <c r="A23" s="217"/>
      <c r="B23" s="217"/>
      <c r="C23" s="217"/>
      <c r="D23" s="217"/>
      <c r="E23" s="217"/>
      <c r="F23" s="217"/>
      <c r="G23" s="218"/>
      <c r="H23" s="218"/>
      <c r="I23" s="218"/>
      <c r="J23" s="218"/>
      <c r="K23" s="218"/>
      <c r="L23" s="217"/>
      <c r="M23" s="217"/>
      <c r="N23" s="217"/>
      <c r="O23" s="217"/>
    </row>
    <row r="24" spans="1:15" x14ac:dyDescent="0.2">
      <c r="A24" s="217"/>
      <c r="B24" s="217"/>
      <c r="C24" s="217"/>
      <c r="D24" s="217"/>
      <c r="E24" s="217"/>
      <c r="F24" s="217"/>
      <c r="G24" s="218"/>
      <c r="H24" s="218"/>
      <c r="I24" s="218"/>
      <c r="J24" s="218"/>
      <c r="K24" s="218"/>
      <c r="L24" s="217"/>
      <c r="M24" s="217"/>
      <c r="N24" s="217"/>
      <c r="O24" s="217"/>
    </row>
    <row r="25" spans="1:15" x14ac:dyDescent="0.2">
      <c r="A25" s="217"/>
      <c r="B25" s="217"/>
      <c r="C25" s="217"/>
      <c r="D25" s="217"/>
      <c r="E25" s="217"/>
      <c r="F25" s="217"/>
      <c r="G25" s="218"/>
      <c r="H25" s="218"/>
      <c r="I25" s="218"/>
      <c r="J25" s="218"/>
      <c r="K25" s="218"/>
      <c r="L25" s="217"/>
      <c r="M25" s="217"/>
      <c r="N25" s="217"/>
      <c r="O25" s="217"/>
    </row>
    <row r="26" spans="1:15" x14ac:dyDescent="0.2">
      <c r="A26" s="217"/>
      <c r="B26" s="217"/>
      <c r="C26" s="217"/>
      <c r="D26" s="217"/>
      <c r="E26" s="217"/>
      <c r="F26" s="217"/>
      <c r="G26" s="218"/>
      <c r="H26" s="218"/>
      <c r="I26" s="218"/>
      <c r="J26" s="218"/>
      <c r="K26" s="218"/>
      <c r="L26" s="217"/>
      <c r="M26" s="217"/>
      <c r="N26" s="217"/>
      <c r="O26" s="217"/>
    </row>
    <row r="27" spans="1:15" x14ac:dyDescent="0.2">
      <c r="A27" s="217"/>
      <c r="B27" s="217"/>
      <c r="C27" s="217"/>
      <c r="D27" s="217"/>
      <c r="E27" s="217"/>
      <c r="F27" s="217"/>
      <c r="G27" s="218"/>
      <c r="H27" s="218"/>
      <c r="I27" s="218"/>
      <c r="J27" s="218"/>
      <c r="K27" s="218"/>
      <c r="L27" s="217"/>
      <c r="M27" s="217"/>
      <c r="N27" s="217"/>
      <c r="O27" s="217"/>
    </row>
    <row r="28" spans="1:15" x14ac:dyDescent="0.2">
      <c r="A28" s="217"/>
      <c r="B28" s="217"/>
      <c r="C28" s="217"/>
      <c r="D28" s="217"/>
      <c r="E28" s="217"/>
      <c r="F28" s="217"/>
      <c r="G28" s="218"/>
      <c r="H28" s="218"/>
      <c r="I28" s="218"/>
      <c r="J28" s="218"/>
      <c r="K28" s="218"/>
      <c r="L28" s="217"/>
      <c r="M28" s="217"/>
      <c r="N28" s="217"/>
      <c r="O28" s="217"/>
    </row>
    <row r="29" spans="1:15" x14ac:dyDescent="0.2">
      <c r="A29" s="217"/>
      <c r="B29" s="217"/>
      <c r="C29" s="217"/>
      <c r="D29" s="217"/>
      <c r="E29" s="217"/>
      <c r="F29" s="217"/>
      <c r="G29" s="218"/>
      <c r="H29" s="218"/>
      <c r="I29" s="218"/>
      <c r="J29" s="218"/>
      <c r="K29" s="218"/>
      <c r="L29" s="217"/>
      <c r="M29" s="217"/>
      <c r="N29" s="217"/>
      <c r="O29" s="217"/>
    </row>
    <row r="30" spans="1:15" x14ac:dyDescent="0.2">
      <c r="A30" s="217"/>
      <c r="B30" s="217"/>
      <c r="C30" s="217"/>
      <c r="D30" s="217"/>
      <c r="E30" s="217"/>
      <c r="F30" s="217"/>
      <c r="G30" s="218"/>
      <c r="H30" s="218"/>
      <c r="I30" s="218"/>
      <c r="J30" s="218"/>
      <c r="K30" s="218"/>
      <c r="L30" s="217"/>
      <c r="M30" s="217"/>
      <c r="N30" s="217"/>
      <c r="O30" s="217"/>
    </row>
    <row r="31" spans="1:15" x14ac:dyDescent="0.2">
      <c r="A31" s="217"/>
      <c r="B31" s="217"/>
      <c r="C31" s="217"/>
      <c r="D31" s="217"/>
      <c r="E31" s="217"/>
      <c r="F31" s="217"/>
      <c r="G31" s="218"/>
      <c r="H31" s="218"/>
      <c r="I31" s="218"/>
      <c r="J31" s="218"/>
      <c r="K31" s="218"/>
      <c r="L31" s="217"/>
      <c r="M31" s="217"/>
      <c r="N31" s="217"/>
      <c r="O31" s="217"/>
    </row>
    <row r="32" spans="1:15" x14ac:dyDescent="0.2">
      <c r="A32" s="217"/>
      <c r="B32" s="217"/>
      <c r="C32" s="217"/>
      <c r="D32" s="217"/>
      <c r="E32" s="217"/>
      <c r="F32" s="217"/>
      <c r="G32" s="218"/>
      <c r="H32" s="218"/>
      <c r="I32" s="218"/>
      <c r="J32" s="218"/>
      <c r="K32" s="218"/>
      <c r="L32" s="217"/>
      <c r="M32" s="217"/>
      <c r="N32" s="217"/>
      <c r="O32" s="217"/>
    </row>
    <row r="33" spans="1:15" x14ac:dyDescent="0.2">
      <c r="A33" s="217"/>
      <c r="B33" s="217"/>
      <c r="C33" s="217"/>
      <c r="D33" s="217"/>
      <c r="E33" s="217"/>
      <c r="F33" s="217"/>
      <c r="G33" s="218"/>
      <c r="H33" s="218"/>
      <c r="I33" s="218"/>
      <c r="J33" s="218"/>
      <c r="K33" s="218"/>
      <c r="L33" s="217"/>
      <c r="M33" s="217"/>
      <c r="N33" s="217"/>
      <c r="O33" s="217"/>
    </row>
    <row r="34" spans="1:15" x14ac:dyDescent="0.2">
      <c r="A34" s="217"/>
      <c r="B34" s="217"/>
      <c r="C34" s="217"/>
      <c r="D34" s="217"/>
      <c r="E34" s="217"/>
      <c r="F34" s="217"/>
      <c r="G34" s="218"/>
      <c r="H34" s="218"/>
      <c r="I34" s="218"/>
      <c r="J34" s="218"/>
      <c r="K34" s="218"/>
      <c r="L34" s="217"/>
      <c r="M34" s="217"/>
      <c r="N34" s="217"/>
      <c r="O34" s="217"/>
    </row>
    <row r="35" spans="1:15" x14ac:dyDescent="0.2">
      <c r="A35" s="217"/>
      <c r="B35" s="217"/>
      <c r="C35" s="217"/>
      <c r="D35" s="217"/>
      <c r="E35" s="217"/>
      <c r="F35" s="217"/>
      <c r="G35" s="218"/>
      <c r="H35" s="218"/>
      <c r="I35" s="218"/>
      <c r="J35" s="218"/>
      <c r="K35" s="218"/>
      <c r="L35" s="217"/>
      <c r="M35" s="217"/>
      <c r="N35" s="217"/>
      <c r="O35" s="217"/>
    </row>
    <row r="36" spans="1:15" x14ac:dyDescent="0.2">
      <c r="A36" s="217"/>
      <c r="B36" s="217"/>
      <c r="C36" s="217"/>
      <c r="D36" s="217"/>
      <c r="E36" s="217"/>
      <c r="F36" s="217"/>
      <c r="G36" s="218"/>
      <c r="H36" s="218"/>
      <c r="I36" s="218"/>
      <c r="J36" s="218"/>
      <c r="K36" s="218"/>
      <c r="L36" s="217"/>
      <c r="M36" s="217"/>
      <c r="N36" s="217"/>
      <c r="O36" s="217"/>
    </row>
    <row r="37" spans="1:15" x14ac:dyDescent="0.2">
      <c r="A37" s="217"/>
      <c r="B37" s="217"/>
      <c r="C37" s="217"/>
      <c r="D37" s="217"/>
      <c r="E37" s="217"/>
      <c r="F37" s="217"/>
      <c r="G37" s="218"/>
      <c r="H37" s="218"/>
      <c r="I37" s="218"/>
      <c r="J37" s="218"/>
      <c r="K37" s="218"/>
      <c r="L37" s="217"/>
      <c r="M37" s="217"/>
      <c r="N37" s="217"/>
      <c r="O37" s="217"/>
    </row>
    <row r="38" spans="1:15" x14ac:dyDescent="0.2">
      <c r="A38" s="217"/>
      <c r="B38" s="217"/>
      <c r="C38" s="217"/>
      <c r="D38" s="217"/>
      <c r="E38" s="217"/>
      <c r="F38" s="217"/>
      <c r="G38" s="218"/>
      <c r="H38" s="218"/>
      <c r="I38" s="218"/>
      <c r="J38" s="218"/>
      <c r="K38" s="218"/>
      <c r="L38" s="217"/>
      <c r="M38" s="217"/>
      <c r="N38" s="217"/>
      <c r="O38" s="217"/>
    </row>
    <row r="39" spans="1:15" x14ac:dyDescent="0.2">
      <c r="A39" s="217"/>
      <c r="B39" s="217"/>
      <c r="C39" s="217"/>
      <c r="D39" s="217"/>
      <c r="E39" s="217"/>
      <c r="F39" s="217"/>
      <c r="G39" s="218"/>
      <c r="H39" s="218"/>
      <c r="I39" s="218"/>
      <c r="J39" s="218"/>
      <c r="K39" s="218"/>
      <c r="L39" s="217"/>
      <c r="M39" s="217"/>
      <c r="N39" s="217"/>
      <c r="O39" s="217"/>
    </row>
    <row r="40" spans="1:15" x14ac:dyDescent="0.2">
      <c r="A40" s="217"/>
      <c r="B40" s="217"/>
      <c r="C40" s="217"/>
      <c r="D40" s="217"/>
      <c r="E40" s="217"/>
      <c r="F40" s="217"/>
      <c r="G40" s="218"/>
      <c r="H40" s="218"/>
      <c r="I40" s="218"/>
      <c r="J40" s="218"/>
      <c r="K40" s="218"/>
      <c r="L40" s="217"/>
      <c r="M40" s="217"/>
      <c r="N40" s="217"/>
      <c r="O40" s="217"/>
    </row>
    <row r="41" spans="1:15" x14ac:dyDescent="0.2">
      <c r="A41" s="217"/>
      <c r="B41" s="217"/>
      <c r="C41" s="217"/>
      <c r="D41" s="217"/>
      <c r="E41" s="217"/>
      <c r="F41" s="217"/>
      <c r="G41" s="218"/>
      <c r="H41" s="218"/>
      <c r="I41" s="218"/>
      <c r="J41" s="218"/>
      <c r="K41" s="218"/>
      <c r="L41" s="217"/>
      <c r="M41" s="217"/>
      <c r="N41" s="217"/>
      <c r="O41" s="217"/>
    </row>
    <row r="42" spans="1:15" x14ac:dyDescent="0.2">
      <c r="A42" s="217"/>
      <c r="B42" s="217"/>
      <c r="C42" s="217"/>
      <c r="D42" s="217"/>
      <c r="E42" s="217"/>
      <c r="F42" s="217"/>
      <c r="G42" s="218"/>
      <c r="H42" s="218"/>
      <c r="I42" s="218"/>
      <c r="J42" s="218"/>
      <c r="K42" s="218"/>
      <c r="L42" s="217"/>
      <c r="M42" s="217"/>
      <c r="N42" s="217"/>
      <c r="O42" s="217"/>
    </row>
    <row r="43" spans="1:15" x14ac:dyDescent="0.2">
      <c r="A43" s="217"/>
      <c r="B43" s="217"/>
      <c r="C43" s="217"/>
      <c r="D43" s="217"/>
      <c r="E43" s="217"/>
      <c r="F43" s="217"/>
      <c r="G43" s="218"/>
      <c r="H43" s="218"/>
      <c r="I43" s="218"/>
      <c r="J43" s="218"/>
      <c r="K43" s="218"/>
      <c r="L43" s="217"/>
      <c r="M43" s="217"/>
      <c r="N43" s="217"/>
      <c r="O43" s="217"/>
    </row>
    <row r="44" spans="1:15" x14ac:dyDescent="0.2">
      <c r="A44" s="217"/>
      <c r="B44" s="217"/>
      <c r="C44" s="217"/>
      <c r="D44" s="217"/>
      <c r="E44" s="217"/>
      <c r="F44" s="217"/>
      <c r="G44" s="218"/>
      <c r="H44" s="218"/>
      <c r="I44" s="218"/>
      <c r="J44" s="218"/>
      <c r="K44" s="218"/>
      <c r="L44" s="217"/>
      <c r="M44" s="217"/>
      <c r="N44" s="217"/>
      <c r="O44" s="217"/>
    </row>
    <row r="45" spans="1:15" x14ac:dyDescent="0.2">
      <c r="A45" s="217"/>
      <c r="B45" s="217"/>
      <c r="C45" s="217"/>
      <c r="D45" s="217"/>
      <c r="E45" s="217"/>
      <c r="F45" s="217"/>
      <c r="G45" s="218"/>
      <c r="H45" s="218"/>
      <c r="I45" s="218"/>
      <c r="J45" s="218"/>
      <c r="K45" s="218"/>
      <c r="L45" s="217"/>
      <c r="M45" s="217"/>
      <c r="N45" s="217"/>
      <c r="O45" s="217"/>
    </row>
    <row r="46" spans="1:15" x14ac:dyDescent="0.2">
      <c r="A46" s="217"/>
      <c r="B46" s="217"/>
      <c r="C46" s="217"/>
      <c r="D46" s="217"/>
      <c r="E46" s="217"/>
      <c r="F46" s="217"/>
      <c r="G46" s="218"/>
      <c r="H46" s="218"/>
      <c r="I46" s="218"/>
      <c r="J46" s="218"/>
      <c r="K46" s="218"/>
      <c r="L46" s="217"/>
      <c r="M46" s="217"/>
      <c r="N46" s="217"/>
      <c r="O46" s="217"/>
    </row>
    <row r="47" spans="1:15" x14ac:dyDescent="0.2">
      <c r="A47" s="217"/>
      <c r="B47" s="217"/>
      <c r="C47" s="217"/>
      <c r="D47" s="217"/>
      <c r="E47" s="217"/>
      <c r="F47" s="217"/>
      <c r="G47" s="218"/>
      <c r="H47" s="218"/>
      <c r="I47" s="218"/>
      <c r="J47" s="218"/>
      <c r="K47" s="218"/>
      <c r="L47" s="217"/>
      <c r="M47" s="217"/>
      <c r="N47" s="217"/>
      <c r="O47" s="217"/>
    </row>
    <row r="48" spans="1:15" x14ac:dyDescent="0.2">
      <c r="A48" s="217"/>
      <c r="B48" s="217"/>
      <c r="C48" s="217"/>
      <c r="D48" s="217"/>
      <c r="E48" s="217"/>
      <c r="F48" s="217"/>
      <c r="G48" s="218"/>
      <c r="H48" s="218"/>
      <c r="I48" s="218"/>
      <c r="J48" s="218"/>
      <c r="K48" s="218"/>
      <c r="L48" s="217"/>
      <c r="M48" s="217"/>
      <c r="N48" s="217"/>
      <c r="O48" s="217"/>
    </row>
    <row r="49" spans="1:15" x14ac:dyDescent="0.2">
      <c r="A49" s="217"/>
      <c r="B49" s="217"/>
      <c r="C49" s="217"/>
      <c r="D49" s="217"/>
      <c r="E49" s="217"/>
      <c r="F49" s="217"/>
      <c r="G49" s="218"/>
      <c r="H49" s="218"/>
      <c r="I49" s="218"/>
      <c r="J49" s="218"/>
      <c r="K49" s="218"/>
      <c r="L49" s="217"/>
      <c r="M49" s="217"/>
      <c r="N49" s="217"/>
      <c r="O49" s="217"/>
    </row>
    <row r="50" spans="1:15" x14ac:dyDescent="0.2">
      <c r="A50" s="217"/>
      <c r="B50" s="217"/>
      <c r="C50" s="217"/>
      <c r="D50" s="217"/>
      <c r="E50" s="217"/>
      <c r="F50" s="217"/>
      <c r="G50" s="218"/>
      <c r="H50" s="218"/>
      <c r="I50" s="218"/>
      <c r="J50" s="218"/>
      <c r="K50" s="218"/>
      <c r="L50" s="217"/>
      <c r="M50" s="217"/>
      <c r="N50" s="217"/>
      <c r="O50" s="217"/>
    </row>
    <row r="51" spans="1:15" x14ac:dyDescent="0.2">
      <c r="A51" s="217"/>
      <c r="B51" s="217"/>
      <c r="C51" s="217"/>
      <c r="D51" s="217"/>
      <c r="E51" s="217"/>
      <c r="F51" s="217"/>
      <c r="G51" s="218"/>
      <c r="H51" s="218"/>
      <c r="I51" s="218"/>
      <c r="J51" s="218"/>
      <c r="K51" s="218"/>
      <c r="L51" s="217"/>
      <c r="M51" s="217"/>
      <c r="N51" s="217"/>
      <c r="O51" s="217"/>
    </row>
    <row r="52" spans="1:15" x14ac:dyDescent="0.2">
      <c r="A52" s="217"/>
      <c r="B52" s="217"/>
      <c r="C52" s="217"/>
      <c r="D52" s="217"/>
      <c r="E52" s="217"/>
      <c r="F52" s="217"/>
      <c r="G52" s="218"/>
      <c r="H52" s="218"/>
      <c r="I52" s="218"/>
      <c r="J52" s="218"/>
      <c r="K52" s="218"/>
      <c r="L52" s="217"/>
      <c r="M52" s="217"/>
      <c r="N52" s="217"/>
      <c r="O52" s="217"/>
    </row>
    <row r="53" spans="1:15" x14ac:dyDescent="0.2">
      <c r="A53" s="217"/>
      <c r="B53" s="217"/>
      <c r="C53" s="217"/>
      <c r="D53" s="217"/>
      <c r="E53" s="217"/>
      <c r="F53" s="217"/>
      <c r="G53" s="218"/>
      <c r="H53" s="218"/>
      <c r="I53" s="218"/>
      <c r="J53" s="218"/>
      <c r="K53" s="218"/>
      <c r="L53" s="217"/>
      <c r="M53" s="217"/>
      <c r="N53" s="217"/>
      <c r="O53" s="217"/>
    </row>
    <row r="54" spans="1:15" x14ac:dyDescent="0.2">
      <c r="A54" s="217"/>
      <c r="B54" s="217"/>
      <c r="C54" s="217"/>
      <c r="D54" s="217"/>
      <c r="E54" s="217"/>
      <c r="F54" s="217"/>
      <c r="G54" s="218"/>
      <c r="H54" s="218"/>
      <c r="I54" s="218"/>
      <c r="J54" s="218"/>
      <c r="K54" s="218"/>
      <c r="L54" s="217"/>
      <c r="M54" s="217"/>
      <c r="N54" s="217"/>
      <c r="O54" s="217"/>
    </row>
    <row r="55" spans="1:15" x14ac:dyDescent="0.2">
      <c r="A55" s="217"/>
      <c r="B55" s="217"/>
      <c r="C55" s="217"/>
      <c r="D55" s="217"/>
      <c r="E55" s="217"/>
      <c r="F55" s="217"/>
      <c r="G55" s="218"/>
      <c r="H55" s="218"/>
      <c r="I55" s="218"/>
      <c r="J55" s="218"/>
      <c r="K55" s="218"/>
      <c r="L55" s="217"/>
      <c r="M55" s="217"/>
      <c r="N55" s="217"/>
      <c r="O55" s="217"/>
    </row>
    <row r="56" spans="1:15" x14ac:dyDescent="0.2">
      <c r="A56" s="217"/>
      <c r="B56" s="217"/>
      <c r="C56" s="217"/>
      <c r="D56" s="217"/>
      <c r="E56" s="217"/>
      <c r="F56" s="217"/>
      <c r="G56" s="218"/>
      <c r="H56" s="218"/>
      <c r="I56" s="218"/>
      <c r="J56" s="218"/>
      <c r="K56" s="218"/>
      <c r="L56" s="217"/>
      <c r="M56" s="217"/>
      <c r="N56" s="217"/>
      <c r="O56" s="217"/>
    </row>
    <row r="57" spans="1:15" x14ac:dyDescent="0.2">
      <c r="A57" s="217"/>
      <c r="B57" s="217"/>
      <c r="C57" s="217"/>
      <c r="D57" s="217"/>
      <c r="E57" s="217"/>
      <c r="F57" s="217"/>
      <c r="G57" s="218"/>
      <c r="H57" s="218"/>
      <c r="I57" s="218"/>
      <c r="J57" s="218"/>
      <c r="K57" s="218"/>
      <c r="L57" s="217"/>
      <c r="M57" s="217"/>
      <c r="N57" s="217"/>
      <c r="O57" s="217"/>
    </row>
    <row r="58" spans="1:15" x14ac:dyDescent="0.2">
      <c r="A58" s="217"/>
      <c r="B58" s="217"/>
      <c r="C58" s="217"/>
      <c r="D58" s="217"/>
      <c r="E58" s="217"/>
      <c r="F58" s="217"/>
      <c r="G58" s="218"/>
      <c r="H58" s="218"/>
      <c r="I58" s="218"/>
      <c r="J58" s="218"/>
      <c r="K58" s="218"/>
      <c r="L58" s="217"/>
      <c r="M58" s="217"/>
      <c r="N58" s="217"/>
      <c r="O58" s="217"/>
    </row>
    <row r="59" spans="1:15" x14ac:dyDescent="0.2">
      <c r="A59" s="217"/>
      <c r="B59" s="217"/>
      <c r="C59" s="217"/>
      <c r="D59" s="217"/>
      <c r="E59" s="217"/>
      <c r="F59" s="217"/>
      <c r="G59" s="218"/>
      <c r="H59" s="218"/>
      <c r="I59" s="218"/>
      <c r="J59" s="218"/>
      <c r="K59" s="218"/>
      <c r="L59" s="217"/>
      <c r="M59" s="217"/>
      <c r="N59" s="217"/>
      <c r="O59" s="217"/>
    </row>
    <row r="60" spans="1:15" x14ac:dyDescent="0.2">
      <c r="A60" s="217"/>
      <c r="B60" s="217"/>
      <c r="C60" s="217"/>
      <c r="D60" s="217"/>
      <c r="E60" s="217"/>
      <c r="F60" s="217"/>
      <c r="G60" s="218"/>
      <c r="H60" s="218"/>
      <c r="I60" s="218"/>
      <c r="J60" s="218"/>
      <c r="K60" s="218"/>
      <c r="L60" s="217"/>
      <c r="M60" s="217"/>
      <c r="N60" s="217"/>
      <c r="O60" s="217"/>
    </row>
    <row r="61" spans="1:15" x14ac:dyDescent="0.2">
      <c r="A61" s="217"/>
      <c r="B61" s="217"/>
      <c r="C61" s="217"/>
      <c r="D61" s="217"/>
      <c r="E61" s="217"/>
      <c r="F61" s="217"/>
      <c r="G61" s="218"/>
      <c r="H61" s="218"/>
      <c r="I61" s="218"/>
      <c r="J61" s="218"/>
      <c r="K61" s="218"/>
      <c r="L61" s="217"/>
      <c r="M61" s="217"/>
      <c r="N61" s="217"/>
      <c r="O61" s="217"/>
    </row>
    <row r="62" spans="1:15" x14ac:dyDescent="0.2">
      <c r="A62" s="217"/>
      <c r="B62" s="217"/>
      <c r="C62" s="217"/>
      <c r="D62" s="217"/>
      <c r="E62" s="217"/>
      <c r="F62" s="217"/>
      <c r="G62" s="218"/>
      <c r="H62" s="218"/>
      <c r="I62" s="218"/>
      <c r="J62" s="218"/>
      <c r="K62" s="218"/>
      <c r="L62" s="217"/>
      <c r="M62" s="217"/>
      <c r="N62" s="217"/>
      <c r="O62" s="217"/>
    </row>
    <row r="63" spans="1:15" x14ac:dyDescent="0.2">
      <c r="A63" s="217"/>
      <c r="B63" s="217"/>
      <c r="C63" s="217"/>
      <c r="D63" s="217"/>
      <c r="E63" s="217"/>
      <c r="F63" s="217"/>
      <c r="G63" s="218"/>
      <c r="H63" s="218"/>
      <c r="I63" s="218"/>
      <c r="J63" s="218"/>
      <c r="K63" s="218"/>
      <c r="L63" s="217"/>
      <c r="M63" s="217"/>
      <c r="N63" s="217"/>
      <c r="O63" s="217"/>
    </row>
    <row r="64" spans="1:15" x14ac:dyDescent="0.2">
      <c r="A64" s="217"/>
      <c r="B64" s="217"/>
      <c r="C64" s="217"/>
      <c r="D64" s="217"/>
      <c r="E64" s="217"/>
      <c r="F64" s="217"/>
      <c r="G64" s="218"/>
      <c r="H64" s="218"/>
      <c r="I64" s="218"/>
      <c r="J64" s="218"/>
      <c r="K64" s="218"/>
      <c r="L64" s="217"/>
      <c r="M64" s="217"/>
      <c r="N64" s="217"/>
      <c r="O64" s="217"/>
    </row>
    <row r="65" spans="1:15" x14ac:dyDescent="0.2">
      <c r="A65" s="217"/>
      <c r="B65" s="217"/>
      <c r="C65" s="217"/>
      <c r="D65" s="217"/>
      <c r="E65" s="217"/>
      <c r="F65" s="217"/>
      <c r="G65" s="218"/>
      <c r="H65" s="218"/>
      <c r="I65" s="218"/>
      <c r="J65" s="218"/>
      <c r="K65" s="218"/>
      <c r="L65" s="217"/>
      <c r="M65" s="217"/>
      <c r="N65" s="217"/>
      <c r="O65" s="217"/>
    </row>
    <row r="66" spans="1:15" x14ac:dyDescent="0.2">
      <c r="A66" s="217"/>
      <c r="B66" s="217"/>
      <c r="C66" s="217"/>
      <c r="D66" s="217"/>
      <c r="E66" s="217"/>
      <c r="F66" s="217"/>
      <c r="G66" s="218"/>
      <c r="H66" s="218"/>
      <c r="I66" s="218"/>
      <c r="J66" s="218"/>
      <c r="K66" s="218"/>
      <c r="L66" s="217"/>
      <c r="M66" s="217"/>
      <c r="N66" s="217"/>
      <c r="O66" s="217"/>
    </row>
    <row r="67" spans="1:15" x14ac:dyDescent="0.2">
      <c r="A67" s="217"/>
      <c r="B67" s="217"/>
      <c r="C67" s="217"/>
      <c r="D67" s="217"/>
      <c r="E67" s="217"/>
      <c r="F67" s="217"/>
      <c r="G67" s="218"/>
      <c r="H67" s="218"/>
      <c r="I67" s="218"/>
      <c r="J67" s="218"/>
      <c r="K67" s="218"/>
      <c r="L67" s="217"/>
      <c r="M67" s="217"/>
      <c r="N67" s="217"/>
      <c r="O67" s="217"/>
    </row>
    <row r="68" spans="1:15" x14ac:dyDescent="0.2">
      <c r="A68" s="217"/>
      <c r="B68" s="217"/>
      <c r="C68" s="217"/>
      <c r="D68" s="217"/>
      <c r="E68" s="217"/>
      <c r="F68" s="217"/>
      <c r="G68" s="218"/>
      <c r="H68" s="218"/>
      <c r="I68" s="218"/>
      <c r="J68" s="218"/>
      <c r="K68" s="218"/>
      <c r="L68" s="217"/>
      <c r="M68" s="217"/>
      <c r="N68" s="217"/>
      <c r="O68" s="217"/>
    </row>
    <row r="69" spans="1:15" x14ac:dyDescent="0.2">
      <c r="A69" s="217"/>
      <c r="B69" s="217"/>
      <c r="C69" s="217"/>
      <c r="D69" s="217"/>
      <c r="E69" s="217"/>
      <c r="F69" s="217"/>
      <c r="G69" s="218"/>
      <c r="H69" s="218"/>
      <c r="I69" s="218"/>
      <c r="J69" s="218"/>
      <c r="K69" s="218"/>
      <c r="L69" s="217"/>
      <c r="M69" s="217"/>
      <c r="N69" s="217"/>
      <c r="O69" s="217"/>
    </row>
    <row r="70" spans="1:15" x14ac:dyDescent="0.2">
      <c r="A70" s="217"/>
      <c r="B70" s="217"/>
      <c r="C70" s="217"/>
      <c r="D70" s="217"/>
      <c r="E70" s="217"/>
      <c r="F70" s="217"/>
      <c r="G70" s="218"/>
      <c r="H70" s="218"/>
      <c r="I70" s="218"/>
      <c r="J70" s="218"/>
      <c r="K70" s="218"/>
      <c r="L70" s="217"/>
      <c r="M70" s="217"/>
      <c r="N70" s="217"/>
      <c r="O70" s="217"/>
    </row>
    <row r="71" spans="1:15" x14ac:dyDescent="0.2">
      <c r="A71" s="217"/>
      <c r="B71" s="217"/>
      <c r="C71" s="217"/>
      <c r="D71" s="217"/>
      <c r="E71" s="217"/>
      <c r="F71" s="217"/>
      <c r="G71" s="218"/>
      <c r="H71" s="218"/>
      <c r="I71" s="218"/>
      <c r="J71" s="218"/>
      <c r="K71" s="218"/>
      <c r="L71" s="217"/>
      <c r="M71" s="217"/>
      <c r="N71" s="217"/>
      <c r="O71" s="217"/>
    </row>
    <row r="72" spans="1:15" x14ac:dyDescent="0.2">
      <c r="A72" s="217"/>
      <c r="B72" s="217"/>
      <c r="C72" s="217"/>
      <c r="D72" s="217"/>
      <c r="E72" s="217"/>
      <c r="F72" s="217"/>
      <c r="G72" s="218"/>
      <c r="H72" s="218"/>
      <c r="I72" s="218"/>
      <c r="J72" s="218"/>
      <c r="K72" s="218"/>
      <c r="L72" s="217"/>
      <c r="M72" s="217"/>
      <c r="N72" s="217"/>
      <c r="O72" s="217"/>
    </row>
    <row r="73" spans="1:15" x14ac:dyDescent="0.2">
      <c r="A73" s="217"/>
      <c r="B73" s="217"/>
      <c r="C73" s="217"/>
      <c r="D73" s="217"/>
      <c r="E73" s="217"/>
      <c r="F73" s="217"/>
      <c r="G73" s="218"/>
      <c r="H73" s="218"/>
      <c r="I73" s="218"/>
      <c r="J73" s="218"/>
      <c r="K73" s="218"/>
      <c r="L73" s="217"/>
      <c r="M73" s="217"/>
      <c r="N73" s="217"/>
      <c r="O73" s="217"/>
    </row>
    <row r="74" spans="1:15" x14ac:dyDescent="0.2">
      <c r="A74" s="217"/>
      <c r="B74" s="217"/>
      <c r="C74" s="217"/>
      <c r="D74" s="217"/>
      <c r="E74" s="217"/>
      <c r="F74" s="217"/>
      <c r="G74" s="218"/>
      <c r="H74" s="218"/>
      <c r="I74" s="218"/>
      <c r="J74" s="218"/>
      <c r="K74" s="218"/>
      <c r="L74" s="217"/>
      <c r="M74" s="217"/>
      <c r="N74" s="217"/>
      <c r="O74" s="217"/>
    </row>
    <row r="75" spans="1:15" x14ac:dyDescent="0.2">
      <c r="A75" s="217"/>
      <c r="B75" s="217"/>
      <c r="C75" s="217"/>
      <c r="D75" s="217"/>
      <c r="E75" s="217"/>
      <c r="F75" s="217"/>
      <c r="G75" s="218"/>
      <c r="H75" s="218"/>
      <c r="I75" s="218"/>
      <c r="J75" s="218"/>
      <c r="K75" s="218"/>
      <c r="L75" s="217"/>
      <c r="M75" s="217"/>
      <c r="N75" s="217"/>
      <c r="O75" s="217"/>
    </row>
    <row r="76" spans="1:15" x14ac:dyDescent="0.2">
      <c r="A76" s="217"/>
      <c r="B76" s="217"/>
      <c r="C76" s="217"/>
      <c r="D76" s="217"/>
      <c r="E76" s="217"/>
      <c r="F76" s="217"/>
      <c r="G76" s="218"/>
      <c r="H76" s="218"/>
      <c r="I76" s="218"/>
      <c r="J76" s="218"/>
      <c r="K76" s="218"/>
      <c r="L76" s="217"/>
      <c r="M76" s="217"/>
      <c r="N76" s="217"/>
      <c r="O76" s="217"/>
    </row>
    <row r="77" spans="1:15" x14ac:dyDescent="0.2">
      <c r="A77" s="217"/>
      <c r="B77" s="217"/>
      <c r="C77" s="217"/>
      <c r="D77" s="217"/>
      <c r="E77" s="217"/>
      <c r="F77" s="217"/>
      <c r="G77" s="218"/>
      <c r="H77" s="218"/>
      <c r="I77" s="218"/>
      <c r="J77" s="218"/>
      <c r="K77" s="218"/>
      <c r="L77" s="217"/>
      <c r="M77" s="217"/>
      <c r="N77" s="217"/>
      <c r="O77" s="217"/>
    </row>
    <row r="78" spans="1:15" x14ac:dyDescent="0.2">
      <c r="A78" s="217"/>
      <c r="B78" s="217"/>
      <c r="C78" s="217"/>
      <c r="D78" s="217"/>
      <c r="E78" s="217"/>
      <c r="F78" s="217"/>
      <c r="G78" s="218"/>
      <c r="H78" s="218"/>
      <c r="I78" s="218"/>
      <c r="J78" s="218"/>
      <c r="K78" s="218"/>
      <c r="L78" s="217"/>
      <c r="M78" s="217"/>
      <c r="N78" s="217"/>
      <c r="O78" s="217"/>
    </row>
    <row r="79" spans="1:15" x14ac:dyDescent="0.2">
      <c r="A79" s="217"/>
      <c r="B79" s="217"/>
      <c r="C79" s="217"/>
      <c r="D79" s="217"/>
      <c r="E79" s="217"/>
      <c r="F79" s="217"/>
      <c r="G79" s="218"/>
      <c r="H79" s="218"/>
      <c r="I79" s="218"/>
      <c r="J79" s="218"/>
      <c r="K79" s="218"/>
      <c r="L79" s="217"/>
      <c r="M79" s="217"/>
      <c r="N79" s="217"/>
      <c r="O79" s="217"/>
    </row>
    <row r="80" spans="1:15" x14ac:dyDescent="0.2">
      <c r="A80" s="217"/>
      <c r="B80" s="217"/>
      <c r="C80" s="217"/>
      <c r="D80" s="217"/>
      <c r="E80" s="217"/>
      <c r="F80" s="217"/>
      <c r="G80" s="218"/>
      <c r="H80" s="218"/>
      <c r="I80" s="218"/>
      <c r="J80" s="218"/>
      <c r="K80" s="218"/>
      <c r="L80" s="217"/>
      <c r="M80" s="217"/>
      <c r="N80" s="217"/>
      <c r="O80" s="217"/>
    </row>
    <row r="81" spans="1:15" x14ac:dyDescent="0.2">
      <c r="A81" s="217"/>
      <c r="B81" s="217"/>
      <c r="C81" s="217"/>
      <c r="D81" s="217"/>
      <c r="E81" s="217"/>
      <c r="F81" s="217"/>
      <c r="G81" s="218"/>
      <c r="H81" s="218"/>
      <c r="I81" s="218"/>
      <c r="J81" s="218"/>
      <c r="K81" s="218"/>
      <c r="L81" s="217"/>
      <c r="M81" s="217"/>
      <c r="N81" s="217"/>
      <c r="O81" s="217"/>
    </row>
    <row r="82" spans="1:15" x14ac:dyDescent="0.2">
      <c r="A82" s="217"/>
      <c r="B82" s="217"/>
      <c r="C82" s="217"/>
      <c r="D82" s="217"/>
      <c r="E82" s="217"/>
      <c r="F82" s="217"/>
      <c r="G82" s="218"/>
      <c r="H82" s="218"/>
      <c r="I82" s="218"/>
      <c r="J82" s="218"/>
      <c r="K82" s="218"/>
      <c r="L82" s="217"/>
      <c r="M82" s="217"/>
      <c r="N82" s="217"/>
      <c r="O82" s="217"/>
    </row>
    <row r="83" spans="1:15" x14ac:dyDescent="0.2">
      <c r="A83" s="217"/>
      <c r="B83" s="217"/>
      <c r="C83" s="217"/>
      <c r="D83" s="217"/>
      <c r="E83" s="217"/>
      <c r="F83" s="217"/>
      <c r="G83" s="218"/>
      <c r="H83" s="218"/>
      <c r="I83" s="218"/>
      <c r="J83" s="218"/>
      <c r="K83" s="218"/>
      <c r="L83" s="217"/>
      <c r="M83" s="217"/>
      <c r="N83" s="217"/>
      <c r="O83" s="217"/>
    </row>
    <row r="84" spans="1:15" x14ac:dyDescent="0.2">
      <c r="A84" s="217"/>
      <c r="B84" s="217"/>
      <c r="C84" s="217"/>
      <c r="D84" s="217"/>
      <c r="E84" s="217"/>
      <c r="F84" s="217"/>
      <c r="G84" s="218"/>
      <c r="H84" s="218"/>
      <c r="I84" s="218"/>
      <c r="J84" s="218"/>
      <c r="K84" s="218"/>
      <c r="L84" s="217"/>
      <c r="M84" s="217"/>
      <c r="N84" s="217"/>
      <c r="O84" s="217"/>
    </row>
    <row r="85" spans="1:15" x14ac:dyDescent="0.2">
      <c r="A85" s="217"/>
      <c r="B85" s="217"/>
      <c r="C85" s="217"/>
      <c r="D85" s="217"/>
      <c r="E85" s="217"/>
      <c r="F85" s="217"/>
      <c r="G85" s="218"/>
      <c r="H85" s="218"/>
      <c r="I85" s="218"/>
      <c r="J85" s="218"/>
      <c r="K85" s="218"/>
      <c r="L85" s="217"/>
      <c r="M85" s="217"/>
      <c r="N85" s="217"/>
      <c r="O85" s="217"/>
    </row>
    <row r="86" spans="1:15" x14ac:dyDescent="0.2">
      <c r="A86" s="217"/>
      <c r="B86" s="217"/>
      <c r="C86" s="217"/>
      <c r="D86" s="217"/>
      <c r="E86" s="217"/>
      <c r="F86" s="217"/>
      <c r="G86" s="218"/>
      <c r="H86" s="218"/>
      <c r="I86" s="218"/>
      <c r="J86" s="218"/>
      <c r="K86" s="218"/>
      <c r="L86" s="217"/>
      <c r="M86" s="217"/>
      <c r="N86" s="217"/>
      <c r="O86" s="217"/>
    </row>
    <row r="87" spans="1:15" x14ac:dyDescent="0.2">
      <c r="A87" s="217"/>
      <c r="B87" s="217"/>
      <c r="C87" s="217"/>
      <c r="D87" s="217"/>
      <c r="E87" s="217"/>
      <c r="F87" s="217"/>
      <c r="G87" s="218"/>
      <c r="H87" s="218"/>
      <c r="I87" s="218"/>
      <c r="J87" s="218"/>
      <c r="K87" s="218"/>
      <c r="L87" s="217"/>
      <c r="M87" s="217"/>
      <c r="N87" s="217"/>
      <c r="O87" s="217"/>
    </row>
    <row r="88" spans="1:15" x14ac:dyDescent="0.2">
      <c r="A88" s="217"/>
      <c r="B88" s="217"/>
      <c r="C88" s="217"/>
      <c r="D88" s="217"/>
      <c r="E88" s="217"/>
      <c r="F88" s="217"/>
      <c r="G88" s="218"/>
      <c r="H88" s="218"/>
      <c r="I88" s="218"/>
      <c r="J88" s="218"/>
      <c r="K88" s="218"/>
      <c r="L88" s="217"/>
      <c r="M88" s="217"/>
      <c r="N88" s="217"/>
      <c r="O88" s="217"/>
    </row>
    <row r="89" spans="1:15" x14ac:dyDescent="0.2">
      <c r="A89" s="217"/>
      <c r="B89" s="217"/>
      <c r="C89" s="217"/>
      <c r="D89" s="217"/>
      <c r="E89" s="217"/>
      <c r="F89" s="217"/>
      <c r="G89" s="218"/>
      <c r="H89" s="218"/>
      <c r="I89" s="218"/>
      <c r="J89" s="218"/>
      <c r="K89" s="218"/>
      <c r="L89" s="217"/>
      <c r="M89" s="217"/>
      <c r="N89" s="217"/>
      <c r="O89" s="217"/>
    </row>
    <row r="90" spans="1:15" x14ac:dyDescent="0.2">
      <c r="A90" s="217"/>
      <c r="B90" s="217"/>
      <c r="C90" s="217"/>
      <c r="D90" s="217"/>
      <c r="E90" s="217"/>
      <c r="F90" s="217"/>
      <c r="G90" s="218"/>
      <c r="H90" s="218"/>
      <c r="I90" s="218"/>
      <c r="J90" s="218"/>
      <c r="K90" s="218"/>
      <c r="L90" s="217"/>
      <c r="M90" s="217"/>
      <c r="N90" s="217"/>
      <c r="O90" s="217"/>
    </row>
    <row r="91" spans="1:15" x14ac:dyDescent="0.2">
      <c r="A91" s="217"/>
      <c r="B91" s="217"/>
      <c r="C91" s="217"/>
      <c r="D91" s="217"/>
      <c r="E91" s="217"/>
      <c r="F91" s="217"/>
      <c r="G91" s="218"/>
      <c r="H91" s="218"/>
      <c r="I91" s="218"/>
      <c r="J91" s="218"/>
      <c r="K91" s="218"/>
      <c r="L91" s="217"/>
      <c r="M91" s="217"/>
      <c r="N91" s="217"/>
      <c r="O91" s="217"/>
    </row>
    <row r="92" spans="1:15" x14ac:dyDescent="0.2">
      <c r="A92" s="217"/>
      <c r="B92" s="217"/>
      <c r="C92" s="217"/>
      <c r="D92" s="217"/>
      <c r="E92" s="217"/>
      <c r="F92" s="217"/>
      <c r="G92" s="218"/>
      <c r="H92" s="218"/>
      <c r="I92" s="218"/>
      <c r="J92" s="218"/>
      <c r="K92" s="218"/>
      <c r="L92" s="217"/>
      <c r="M92" s="217"/>
      <c r="N92" s="217"/>
      <c r="O92" s="217"/>
    </row>
    <row r="93" spans="1:15" x14ac:dyDescent="0.2">
      <c r="A93" s="217"/>
      <c r="B93" s="217"/>
      <c r="C93" s="217"/>
      <c r="D93" s="217"/>
      <c r="E93" s="217"/>
      <c r="F93" s="217"/>
      <c r="G93" s="218"/>
      <c r="H93" s="218"/>
      <c r="I93" s="218"/>
      <c r="J93" s="218"/>
      <c r="K93" s="218"/>
      <c r="L93" s="217"/>
      <c r="M93" s="217"/>
      <c r="N93" s="217"/>
      <c r="O93" s="217"/>
    </row>
    <row r="94" spans="1:15" x14ac:dyDescent="0.2">
      <c r="A94" s="217"/>
      <c r="B94" s="217"/>
      <c r="C94" s="217"/>
      <c r="D94" s="217"/>
      <c r="E94" s="217"/>
      <c r="F94" s="217"/>
      <c r="G94" s="218"/>
      <c r="H94" s="218"/>
      <c r="I94" s="218"/>
      <c r="J94" s="218"/>
      <c r="K94" s="218"/>
      <c r="L94" s="217"/>
      <c r="M94" s="217"/>
      <c r="N94" s="217"/>
      <c r="O94" s="217"/>
    </row>
    <row r="95" spans="1:15" x14ac:dyDescent="0.2">
      <c r="A95" s="217"/>
      <c r="B95" s="217"/>
      <c r="C95" s="217"/>
      <c r="D95" s="217"/>
      <c r="E95" s="217"/>
      <c r="F95" s="217"/>
      <c r="G95" s="218"/>
      <c r="H95" s="218"/>
      <c r="I95" s="218"/>
      <c r="J95" s="218"/>
      <c r="K95" s="218"/>
      <c r="L95" s="217"/>
      <c r="M95" s="217"/>
      <c r="N95" s="217"/>
      <c r="O95" s="217"/>
    </row>
    <row r="96" spans="1:15" x14ac:dyDescent="0.2">
      <c r="A96" s="217"/>
      <c r="B96" s="217"/>
      <c r="C96" s="217"/>
      <c r="D96" s="217"/>
      <c r="E96" s="217"/>
      <c r="F96" s="217"/>
      <c r="G96" s="218"/>
      <c r="H96" s="218"/>
      <c r="I96" s="218"/>
      <c r="J96" s="218"/>
      <c r="K96" s="218"/>
      <c r="L96" s="217"/>
      <c r="M96" s="217"/>
      <c r="N96" s="217"/>
      <c r="O96" s="217"/>
    </row>
    <row r="97" spans="1:15" x14ac:dyDescent="0.2">
      <c r="A97" s="217"/>
      <c r="B97" s="217"/>
      <c r="C97" s="217"/>
      <c r="D97" s="217"/>
      <c r="E97" s="217"/>
      <c r="F97" s="217"/>
      <c r="G97" s="218"/>
      <c r="H97" s="218"/>
      <c r="I97" s="218"/>
      <c r="J97" s="218"/>
      <c r="K97" s="218"/>
      <c r="L97" s="217"/>
      <c r="M97" s="217"/>
      <c r="N97" s="217"/>
      <c r="O97" s="217"/>
    </row>
    <row r="98" spans="1:15" x14ac:dyDescent="0.2">
      <c r="A98" s="217"/>
      <c r="B98" s="217"/>
      <c r="C98" s="217"/>
      <c r="D98" s="217"/>
      <c r="E98" s="217"/>
      <c r="F98" s="217"/>
      <c r="G98" s="218"/>
      <c r="H98" s="218"/>
      <c r="I98" s="218"/>
      <c r="J98" s="218"/>
      <c r="K98" s="218"/>
      <c r="L98" s="217"/>
      <c r="M98" s="217"/>
      <c r="N98" s="217"/>
      <c r="O98" s="217"/>
    </row>
    <row r="99" spans="1:15" x14ac:dyDescent="0.2">
      <c r="A99" s="217"/>
      <c r="B99" s="217"/>
      <c r="C99" s="217"/>
      <c r="D99" s="217"/>
      <c r="E99" s="217"/>
      <c r="F99" s="217"/>
      <c r="G99" s="218"/>
      <c r="H99" s="218"/>
      <c r="I99" s="218"/>
      <c r="J99" s="218"/>
      <c r="K99" s="218"/>
      <c r="L99" s="217"/>
      <c r="M99" s="217"/>
      <c r="N99" s="217"/>
      <c r="O99" s="217"/>
    </row>
    <row r="100" spans="1:15" x14ac:dyDescent="0.2">
      <c r="A100" s="217"/>
      <c r="B100" s="217"/>
      <c r="C100" s="217"/>
      <c r="D100" s="217"/>
      <c r="E100" s="217"/>
      <c r="F100" s="217"/>
      <c r="G100" s="218"/>
      <c r="H100" s="218"/>
      <c r="I100" s="218"/>
      <c r="J100" s="218"/>
      <c r="K100" s="218"/>
      <c r="L100" s="217"/>
      <c r="M100" s="217"/>
      <c r="N100" s="217"/>
      <c r="O100" s="217"/>
    </row>
    <row r="101" spans="1:15" x14ac:dyDescent="0.2">
      <c r="A101" s="217"/>
      <c r="B101" s="217"/>
      <c r="C101" s="217"/>
      <c r="D101" s="217"/>
      <c r="E101" s="217"/>
      <c r="F101" s="217"/>
      <c r="G101" s="218"/>
      <c r="H101" s="218"/>
      <c r="I101" s="218"/>
      <c r="J101" s="218"/>
      <c r="K101" s="218"/>
      <c r="L101" s="217"/>
      <c r="M101" s="217"/>
      <c r="N101" s="217"/>
      <c r="O101" s="217"/>
    </row>
    <row r="102" spans="1:15" x14ac:dyDescent="0.2">
      <c r="A102" s="217"/>
      <c r="B102" s="217"/>
      <c r="C102" s="217"/>
      <c r="D102" s="217"/>
      <c r="E102" s="217"/>
      <c r="F102" s="217"/>
      <c r="G102" s="218"/>
      <c r="H102" s="218"/>
      <c r="I102" s="218"/>
      <c r="J102" s="218"/>
      <c r="K102" s="218"/>
      <c r="L102" s="217"/>
      <c r="M102" s="217"/>
      <c r="N102" s="217"/>
      <c r="O102" s="217"/>
    </row>
    <row r="103" spans="1:15" x14ac:dyDescent="0.2">
      <c r="A103" s="217"/>
      <c r="B103" s="217"/>
      <c r="C103" s="217"/>
      <c r="D103" s="217"/>
      <c r="E103" s="217"/>
      <c r="F103" s="217"/>
      <c r="G103" s="218"/>
      <c r="H103" s="218"/>
      <c r="I103" s="218"/>
      <c r="J103" s="218"/>
      <c r="K103" s="218"/>
      <c r="L103" s="217"/>
      <c r="M103" s="217"/>
      <c r="N103" s="217"/>
      <c r="O103" s="217"/>
    </row>
    <row r="104" spans="1:15" x14ac:dyDescent="0.2">
      <c r="A104" s="217"/>
      <c r="B104" s="217"/>
      <c r="C104" s="217"/>
      <c r="D104" s="217"/>
      <c r="E104" s="217"/>
      <c r="F104" s="217"/>
      <c r="G104" s="218"/>
      <c r="H104" s="218"/>
      <c r="I104" s="218"/>
      <c r="J104" s="218"/>
      <c r="K104" s="218"/>
      <c r="L104" s="217"/>
      <c r="M104" s="217"/>
      <c r="N104" s="217"/>
      <c r="O104" s="217"/>
    </row>
    <row r="105" spans="1:15" x14ac:dyDescent="0.2">
      <c r="A105" s="217"/>
      <c r="B105" s="217"/>
      <c r="C105" s="217"/>
      <c r="D105" s="217"/>
      <c r="E105" s="217"/>
      <c r="F105" s="217"/>
      <c r="G105" s="218"/>
      <c r="H105" s="218"/>
      <c r="I105" s="218"/>
      <c r="J105" s="218"/>
      <c r="K105" s="218"/>
      <c r="L105" s="217"/>
      <c r="M105" s="217"/>
      <c r="N105" s="217"/>
      <c r="O105" s="217"/>
    </row>
    <row r="106" spans="1:15" x14ac:dyDescent="0.2">
      <c r="A106" s="217"/>
      <c r="B106" s="217"/>
      <c r="C106" s="217"/>
      <c r="D106" s="217"/>
      <c r="E106" s="217"/>
      <c r="F106" s="217"/>
      <c r="G106" s="218"/>
      <c r="H106" s="218"/>
      <c r="I106" s="218"/>
      <c r="J106" s="218"/>
      <c r="K106" s="218"/>
      <c r="L106" s="217"/>
      <c r="M106" s="217"/>
      <c r="N106" s="217"/>
      <c r="O106" s="217"/>
    </row>
    <row r="107" spans="1:15" x14ac:dyDescent="0.2">
      <c r="A107" s="217"/>
      <c r="B107" s="217"/>
      <c r="C107" s="217"/>
      <c r="D107" s="217"/>
      <c r="E107" s="217"/>
      <c r="F107" s="217"/>
      <c r="G107" s="218"/>
      <c r="H107" s="218"/>
      <c r="I107" s="218"/>
      <c r="J107" s="218"/>
      <c r="K107" s="218"/>
      <c r="L107" s="217"/>
      <c r="M107" s="217"/>
      <c r="N107" s="217"/>
      <c r="O107" s="217"/>
    </row>
    <row r="108" spans="1:15" x14ac:dyDescent="0.2">
      <c r="A108" s="217"/>
      <c r="B108" s="217"/>
      <c r="C108" s="217"/>
      <c r="D108" s="217"/>
      <c r="E108" s="217"/>
      <c r="F108" s="217"/>
      <c r="G108" s="218"/>
      <c r="H108" s="218"/>
      <c r="I108" s="218"/>
      <c r="J108" s="218"/>
      <c r="K108" s="218"/>
      <c r="L108" s="217"/>
      <c r="M108" s="217"/>
      <c r="N108" s="217"/>
      <c r="O108" s="217"/>
    </row>
    <row r="109" spans="1:15" x14ac:dyDescent="0.2">
      <c r="A109" s="217"/>
      <c r="B109" s="217"/>
      <c r="C109" s="217"/>
      <c r="D109" s="217"/>
      <c r="E109" s="217"/>
      <c r="F109" s="217"/>
      <c r="G109" s="218"/>
      <c r="H109" s="218"/>
      <c r="I109" s="218"/>
      <c r="J109" s="218"/>
      <c r="K109" s="218"/>
      <c r="L109" s="217"/>
      <c r="M109" s="217"/>
      <c r="N109" s="217"/>
      <c r="O109" s="217"/>
    </row>
    <row r="110" spans="1:15" x14ac:dyDescent="0.2">
      <c r="A110" s="217"/>
      <c r="B110" s="217"/>
      <c r="C110" s="217"/>
      <c r="D110" s="217"/>
      <c r="E110" s="217"/>
      <c r="F110" s="217"/>
      <c r="G110" s="218"/>
      <c r="H110" s="218"/>
      <c r="I110" s="218"/>
      <c r="J110" s="218"/>
      <c r="K110" s="218"/>
      <c r="L110" s="217"/>
      <c r="M110" s="217"/>
      <c r="N110" s="217"/>
      <c r="O110" s="217"/>
    </row>
    <row r="111" spans="1:15" x14ac:dyDescent="0.2">
      <c r="A111" s="217"/>
      <c r="B111" s="217"/>
      <c r="C111" s="217"/>
      <c r="D111" s="217"/>
      <c r="E111" s="217"/>
      <c r="F111" s="217"/>
      <c r="G111" s="218"/>
      <c r="H111" s="218"/>
      <c r="I111" s="218"/>
      <c r="J111" s="218"/>
      <c r="K111" s="218"/>
      <c r="L111" s="217"/>
      <c r="M111" s="217"/>
      <c r="N111" s="217"/>
      <c r="O111" s="217"/>
    </row>
    <row r="112" spans="1:15" x14ac:dyDescent="0.2">
      <c r="A112" s="217"/>
      <c r="B112" s="217"/>
      <c r="C112" s="217"/>
      <c r="D112" s="217"/>
      <c r="E112" s="217"/>
      <c r="F112" s="217"/>
      <c r="G112" s="218"/>
      <c r="H112" s="218"/>
      <c r="I112" s="218"/>
      <c r="J112" s="218"/>
      <c r="K112" s="218"/>
      <c r="L112" s="217"/>
      <c r="M112" s="217"/>
      <c r="N112" s="217"/>
      <c r="O112" s="217"/>
    </row>
    <row r="113" spans="1:15" x14ac:dyDescent="0.2">
      <c r="A113" s="217"/>
      <c r="B113" s="217"/>
      <c r="C113" s="217"/>
      <c r="D113" s="217"/>
      <c r="E113" s="217"/>
      <c r="F113" s="217"/>
      <c r="G113" s="218"/>
      <c r="H113" s="218"/>
      <c r="I113" s="218"/>
      <c r="J113" s="218"/>
      <c r="K113" s="218"/>
      <c r="L113" s="217"/>
      <c r="M113" s="217"/>
      <c r="N113" s="217"/>
      <c r="O113" s="217"/>
    </row>
    <row r="114" spans="1:15" x14ac:dyDescent="0.2">
      <c r="A114" s="217"/>
      <c r="B114" s="217"/>
      <c r="C114" s="217"/>
      <c r="D114" s="217"/>
      <c r="E114" s="217"/>
      <c r="F114" s="217"/>
      <c r="G114" s="218"/>
      <c r="H114" s="218"/>
      <c r="I114" s="218"/>
      <c r="J114" s="218"/>
      <c r="K114" s="218"/>
      <c r="L114" s="217"/>
      <c r="M114" s="217"/>
      <c r="N114" s="217"/>
      <c r="O114" s="217"/>
    </row>
    <row r="115" spans="1:15" x14ac:dyDescent="0.2">
      <c r="A115" s="217"/>
      <c r="B115" s="217"/>
      <c r="C115" s="217"/>
      <c r="D115" s="217"/>
      <c r="E115" s="217"/>
      <c r="F115" s="217"/>
      <c r="G115" s="218"/>
      <c r="H115" s="218"/>
      <c r="I115" s="218"/>
      <c r="J115" s="218"/>
      <c r="K115" s="218"/>
      <c r="L115" s="217"/>
      <c r="M115" s="217"/>
      <c r="N115" s="217"/>
      <c r="O115" s="217"/>
    </row>
    <row r="116" spans="1:15" x14ac:dyDescent="0.2">
      <c r="A116" s="217"/>
      <c r="B116" s="217"/>
      <c r="C116" s="217"/>
      <c r="D116" s="217"/>
      <c r="E116" s="217"/>
      <c r="F116" s="217"/>
      <c r="G116" s="218"/>
      <c r="H116" s="218"/>
      <c r="I116" s="218"/>
      <c r="J116" s="218"/>
      <c r="K116" s="218"/>
      <c r="L116" s="217"/>
      <c r="M116" s="217"/>
      <c r="N116" s="217"/>
      <c r="O116" s="217"/>
    </row>
    <row r="117" spans="1:15" x14ac:dyDescent="0.2">
      <c r="A117" s="217"/>
      <c r="B117" s="217"/>
      <c r="C117" s="217"/>
      <c r="D117" s="217"/>
      <c r="E117" s="217"/>
      <c r="F117" s="217"/>
      <c r="G117" s="218"/>
      <c r="H117" s="218"/>
      <c r="I117" s="218"/>
      <c r="J117" s="218"/>
      <c r="K117" s="218"/>
      <c r="L117" s="217"/>
      <c r="M117" s="217"/>
      <c r="N117" s="217"/>
      <c r="O117" s="217"/>
    </row>
    <row r="118" spans="1:15" x14ac:dyDescent="0.2">
      <c r="A118" s="217"/>
      <c r="B118" s="217"/>
      <c r="C118" s="217"/>
      <c r="D118" s="217"/>
      <c r="E118" s="217"/>
      <c r="F118" s="217"/>
      <c r="G118" s="218"/>
      <c r="H118" s="218"/>
      <c r="I118" s="218"/>
      <c r="J118" s="218"/>
      <c r="K118" s="218"/>
      <c r="L118" s="217"/>
      <c r="M118" s="217"/>
      <c r="N118" s="217"/>
      <c r="O118" s="217"/>
    </row>
    <row r="119" spans="1:15" x14ac:dyDescent="0.2">
      <c r="A119" s="217"/>
      <c r="B119" s="217"/>
      <c r="C119" s="217"/>
      <c r="D119" s="217"/>
      <c r="E119" s="217"/>
      <c r="F119" s="217"/>
      <c r="G119" s="218"/>
      <c r="H119" s="218"/>
      <c r="I119" s="218"/>
      <c r="J119" s="218"/>
      <c r="K119" s="218"/>
      <c r="L119" s="217"/>
      <c r="M119" s="217"/>
      <c r="N119" s="217"/>
      <c r="O119" s="217"/>
    </row>
    <row r="120" spans="1:15" x14ac:dyDescent="0.2">
      <c r="A120" s="217"/>
      <c r="B120" s="217"/>
      <c r="C120" s="217"/>
      <c r="D120" s="217"/>
      <c r="E120" s="217"/>
      <c r="F120" s="217"/>
      <c r="G120" s="218"/>
      <c r="H120" s="218"/>
      <c r="I120" s="218"/>
      <c r="J120" s="218"/>
      <c r="K120" s="218"/>
      <c r="L120" s="217"/>
      <c r="M120" s="217"/>
      <c r="N120" s="217"/>
      <c r="O120" s="217"/>
    </row>
    <row r="121" spans="1:15" x14ac:dyDescent="0.2">
      <c r="A121" s="217"/>
      <c r="B121" s="217"/>
      <c r="C121" s="217"/>
      <c r="D121" s="217"/>
      <c r="E121" s="217"/>
      <c r="F121" s="217"/>
      <c r="G121" s="218"/>
      <c r="H121" s="218"/>
      <c r="I121" s="218"/>
      <c r="J121" s="218"/>
      <c r="K121" s="218"/>
      <c r="L121" s="217"/>
      <c r="M121" s="217"/>
      <c r="N121" s="217"/>
      <c r="O121" s="217"/>
    </row>
    <row r="122" spans="1:15" x14ac:dyDescent="0.2">
      <c r="A122" s="217"/>
      <c r="B122" s="217"/>
      <c r="C122" s="217"/>
      <c r="D122" s="217"/>
      <c r="E122" s="217"/>
      <c r="F122" s="217"/>
      <c r="G122" s="218"/>
      <c r="H122" s="218"/>
      <c r="I122" s="218"/>
      <c r="J122" s="218"/>
      <c r="K122" s="218"/>
      <c r="L122" s="217"/>
      <c r="M122" s="217"/>
      <c r="N122" s="217"/>
      <c r="O122" s="217"/>
    </row>
    <row r="123" spans="1:15" x14ac:dyDescent="0.2">
      <c r="A123" s="217"/>
      <c r="B123" s="217"/>
      <c r="C123" s="217"/>
      <c r="D123" s="217"/>
      <c r="E123" s="217"/>
      <c r="F123" s="217"/>
      <c r="G123" s="218"/>
      <c r="H123" s="218"/>
      <c r="I123" s="218"/>
      <c r="J123" s="218"/>
      <c r="K123" s="218"/>
      <c r="L123" s="217"/>
      <c r="M123" s="217"/>
      <c r="N123" s="217"/>
      <c r="O123" s="217"/>
    </row>
    <row r="124" spans="1:15" x14ac:dyDescent="0.2">
      <c r="A124" s="217"/>
      <c r="B124" s="217"/>
      <c r="C124" s="217"/>
      <c r="D124" s="217"/>
      <c r="E124" s="217"/>
      <c r="F124" s="217"/>
      <c r="G124" s="218"/>
      <c r="H124" s="218"/>
      <c r="I124" s="218"/>
      <c r="J124" s="218"/>
      <c r="K124" s="218"/>
      <c r="L124" s="217"/>
      <c r="M124" s="217"/>
      <c r="N124" s="217"/>
      <c r="O124" s="217"/>
    </row>
    <row r="125" spans="1:15" x14ac:dyDescent="0.2">
      <c r="A125" s="217"/>
      <c r="B125" s="217"/>
      <c r="C125" s="217"/>
      <c r="D125" s="217"/>
      <c r="E125" s="217"/>
      <c r="F125" s="217"/>
      <c r="G125" s="218"/>
      <c r="H125" s="218"/>
      <c r="I125" s="218"/>
      <c r="J125" s="218"/>
      <c r="K125" s="218"/>
      <c r="L125" s="217"/>
      <c r="M125" s="217"/>
      <c r="N125" s="217"/>
      <c r="O125" s="217"/>
    </row>
    <row r="126" spans="1:15" x14ac:dyDescent="0.2">
      <c r="A126" s="217"/>
      <c r="B126" s="217"/>
      <c r="C126" s="217"/>
      <c r="D126" s="217"/>
      <c r="E126" s="217"/>
      <c r="F126" s="217"/>
      <c r="G126" s="218"/>
      <c r="H126" s="218"/>
      <c r="I126" s="218"/>
      <c r="J126" s="218"/>
      <c r="K126" s="218"/>
      <c r="L126" s="217"/>
      <c r="M126" s="217"/>
      <c r="N126" s="217"/>
      <c r="O126" s="217"/>
    </row>
    <row r="127" spans="1:15" x14ac:dyDescent="0.2">
      <c r="A127" s="217"/>
      <c r="B127" s="217"/>
      <c r="C127" s="217"/>
      <c r="D127" s="217"/>
      <c r="E127" s="217"/>
      <c r="F127" s="217"/>
      <c r="G127" s="218"/>
      <c r="H127" s="218"/>
      <c r="I127" s="218"/>
      <c r="J127" s="218"/>
      <c r="K127" s="218"/>
      <c r="L127" s="217"/>
      <c r="M127" s="217"/>
      <c r="N127" s="217"/>
      <c r="O127" s="217"/>
    </row>
    <row r="128" spans="1:15" x14ac:dyDescent="0.2">
      <c r="A128" s="217"/>
      <c r="B128" s="217"/>
      <c r="C128" s="217"/>
      <c r="D128" s="217"/>
      <c r="E128" s="217"/>
      <c r="F128" s="217"/>
      <c r="G128" s="218"/>
      <c r="H128" s="218"/>
      <c r="I128" s="218"/>
      <c r="J128" s="218"/>
      <c r="K128" s="218"/>
      <c r="L128" s="217"/>
      <c r="M128" s="217"/>
      <c r="N128" s="217"/>
      <c r="O128" s="217"/>
    </row>
    <row r="129" spans="1:15" x14ac:dyDescent="0.2">
      <c r="A129" s="217"/>
      <c r="B129" s="217"/>
      <c r="C129" s="217"/>
      <c r="D129" s="217"/>
      <c r="E129" s="217"/>
      <c r="F129" s="217"/>
      <c r="G129" s="218"/>
      <c r="H129" s="218"/>
      <c r="I129" s="218"/>
      <c r="J129" s="218"/>
      <c r="K129" s="218"/>
      <c r="L129" s="217"/>
      <c r="M129" s="217"/>
      <c r="N129" s="217"/>
      <c r="O129" s="217"/>
    </row>
    <row r="130" spans="1:15" x14ac:dyDescent="0.2">
      <c r="A130" s="217"/>
      <c r="B130" s="217"/>
      <c r="C130" s="217"/>
      <c r="D130" s="217"/>
      <c r="E130" s="217"/>
      <c r="F130" s="217"/>
      <c r="G130" s="218"/>
      <c r="H130" s="218"/>
      <c r="I130" s="218"/>
      <c r="J130" s="218"/>
      <c r="K130" s="218"/>
      <c r="L130" s="217"/>
      <c r="M130" s="217"/>
      <c r="N130" s="217"/>
      <c r="O130" s="217"/>
    </row>
    <row r="131" spans="1:15" x14ac:dyDescent="0.2">
      <c r="A131" s="217"/>
      <c r="B131" s="217"/>
      <c r="C131" s="217"/>
      <c r="D131" s="217"/>
      <c r="E131" s="217"/>
      <c r="F131" s="217"/>
      <c r="G131" s="218"/>
      <c r="H131" s="218"/>
      <c r="I131" s="218"/>
      <c r="J131" s="218"/>
      <c r="K131" s="218"/>
      <c r="L131" s="217"/>
      <c r="M131" s="217"/>
      <c r="N131" s="217"/>
      <c r="O131" s="217"/>
    </row>
    <row r="132" spans="1:15" x14ac:dyDescent="0.2">
      <c r="A132" s="217"/>
      <c r="B132" s="217"/>
      <c r="C132" s="217"/>
      <c r="D132" s="217"/>
      <c r="E132" s="217"/>
      <c r="F132" s="217"/>
      <c r="G132" s="218"/>
      <c r="H132" s="218"/>
      <c r="I132" s="218"/>
      <c r="J132" s="218"/>
      <c r="K132" s="218"/>
      <c r="L132" s="217"/>
      <c r="M132" s="217"/>
      <c r="N132" s="217"/>
      <c r="O132" s="217"/>
    </row>
    <row r="133" spans="1:15" x14ac:dyDescent="0.2">
      <c r="A133" s="217"/>
      <c r="B133" s="217"/>
      <c r="C133" s="217"/>
      <c r="D133" s="217"/>
      <c r="E133" s="217"/>
      <c r="F133" s="217"/>
      <c r="G133" s="218"/>
      <c r="H133" s="218"/>
      <c r="I133" s="218"/>
      <c r="J133" s="218"/>
      <c r="K133" s="218"/>
      <c r="L133" s="217"/>
      <c r="M133" s="217"/>
      <c r="N133" s="217"/>
      <c r="O133" s="217"/>
    </row>
    <row r="134" spans="1:15" x14ac:dyDescent="0.2">
      <c r="A134" s="217"/>
      <c r="B134" s="217"/>
      <c r="C134" s="217"/>
      <c r="D134" s="217"/>
      <c r="E134" s="217"/>
      <c r="F134" s="217"/>
      <c r="G134" s="218"/>
      <c r="H134" s="218"/>
      <c r="I134" s="218"/>
      <c r="J134" s="218"/>
      <c r="K134" s="218"/>
      <c r="L134" s="217"/>
      <c r="M134" s="217"/>
      <c r="N134" s="217"/>
      <c r="O134" s="217"/>
    </row>
    <row r="135" spans="1:15" x14ac:dyDescent="0.2">
      <c r="A135" s="217"/>
      <c r="B135" s="217"/>
      <c r="C135" s="217"/>
      <c r="D135" s="217"/>
      <c r="E135" s="217"/>
      <c r="F135" s="217"/>
      <c r="G135" s="218"/>
      <c r="H135" s="218"/>
      <c r="I135" s="218"/>
      <c r="J135" s="218"/>
      <c r="K135" s="218"/>
      <c r="L135" s="217"/>
      <c r="M135" s="217"/>
      <c r="N135" s="217"/>
      <c r="O135" s="217"/>
    </row>
    <row r="136" spans="1:15" x14ac:dyDescent="0.2">
      <c r="A136" s="217"/>
      <c r="B136" s="217"/>
      <c r="C136" s="217"/>
      <c r="D136" s="217"/>
      <c r="E136" s="217"/>
      <c r="F136" s="217"/>
      <c r="G136" s="218"/>
      <c r="H136" s="218"/>
      <c r="I136" s="218"/>
      <c r="J136" s="218"/>
      <c r="K136" s="218"/>
      <c r="L136" s="217"/>
      <c r="M136" s="217"/>
      <c r="N136" s="217"/>
      <c r="O136" s="217"/>
    </row>
    <row r="137" spans="1:15" x14ac:dyDescent="0.2">
      <c r="A137" s="217"/>
      <c r="B137" s="217"/>
      <c r="C137" s="217"/>
      <c r="D137" s="217"/>
      <c r="E137" s="217"/>
      <c r="F137" s="217"/>
      <c r="G137" s="218"/>
      <c r="H137" s="218"/>
      <c r="I137" s="218"/>
      <c r="J137" s="218"/>
      <c r="K137" s="218"/>
      <c r="L137" s="217"/>
      <c r="M137" s="217"/>
      <c r="N137" s="217"/>
      <c r="O137" s="217"/>
    </row>
    <row r="138" spans="1:15" x14ac:dyDescent="0.2">
      <c r="A138" s="217"/>
      <c r="B138" s="217"/>
      <c r="C138" s="217"/>
      <c r="D138" s="217"/>
      <c r="E138" s="217"/>
      <c r="F138" s="217"/>
      <c r="G138" s="218"/>
      <c r="H138" s="218"/>
      <c r="I138" s="218"/>
      <c r="J138" s="218"/>
      <c r="K138" s="218"/>
      <c r="L138" s="217"/>
      <c r="M138" s="217"/>
      <c r="N138" s="217"/>
      <c r="O138" s="217"/>
    </row>
    <row r="139" spans="1:15" x14ac:dyDescent="0.2">
      <c r="A139" s="217"/>
      <c r="B139" s="217"/>
      <c r="C139" s="217"/>
      <c r="D139" s="217"/>
      <c r="E139" s="217"/>
      <c r="F139" s="217"/>
      <c r="G139" s="218"/>
      <c r="H139" s="218"/>
      <c r="I139" s="218"/>
      <c r="J139" s="218"/>
      <c r="K139" s="218"/>
      <c r="L139" s="217"/>
      <c r="M139" s="217"/>
      <c r="N139" s="217"/>
      <c r="O139" s="217"/>
    </row>
    <row r="140" spans="1:15" x14ac:dyDescent="0.2">
      <c r="A140" s="217"/>
      <c r="B140" s="217"/>
      <c r="C140" s="217"/>
      <c r="D140" s="217"/>
      <c r="E140" s="217"/>
      <c r="F140" s="217"/>
      <c r="G140" s="218"/>
      <c r="H140" s="218"/>
      <c r="I140" s="218"/>
      <c r="J140" s="218"/>
      <c r="K140" s="218"/>
      <c r="L140" s="217"/>
      <c r="M140" s="217"/>
      <c r="N140" s="217"/>
      <c r="O140" s="217"/>
    </row>
    <row r="141" spans="1:15" x14ac:dyDescent="0.2">
      <c r="A141" s="217"/>
      <c r="B141" s="217"/>
      <c r="C141" s="217"/>
      <c r="D141" s="217"/>
      <c r="E141" s="217"/>
      <c r="F141" s="217"/>
      <c r="G141" s="218"/>
      <c r="H141" s="218"/>
      <c r="I141" s="218"/>
      <c r="J141" s="218"/>
      <c r="K141" s="218"/>
      <c r="L141" s="217"/>
      <c r="M141" s="217"/>
      <c r="N141" s="217"/>
      <c r="O141" s="217"/>
    </row>
    <row r="142" spans="1:15" x14ac:dyDescent="0.2">
      <c r="A142" s="217"/>
      <c r="B142" s="217"/>
      <c r="C142" s="217"/>
      <c r="D142" s="217"/>
      <c r="E142" s="217"/>
      <c r="F142" s="217"/>
      <c r="G142" s="218"/>
      <c r="H142" s="218"/>
      <c r="I142" s="218"/>
      <c r="J142" s="218"/>
      <c r="K142" s="218"/>
      <c r="L142" s="217"/>
      <c r="M142" s="217"/>
      <c r="N142" s="217"/>
      <c r="O142" s="217"/>
    </row>
    <row r="143" spans="1:15" x14ac:dyDescent="0.2">
      <c r="A143" s="217"/>
      <c r="B143" s="217"/>
      <c r="C143" s="217"/>
      <c r="D143" s="217"/>
      <c r="E143" s="217"/>
      <c r="F143" s="217"/>
      <c r="G143" s="218"/>
      <c r="H143" s="218"/>
      <c r="I143" s="218"/>
      <c r="J143" s="218"/>
      <c r="K143" s="218"/>
      <c r="L143" s="217"/>
      <c r="M143" s="217"/>
      <c r="N143" s="217"/>
      <c r="O143" s="217"/>
    </row>
    <row r="144" spans="1:15" x14ac:dyDescent="0.2">
      <c r="A144" s="217"/>
      <c r="B144" s="217"/>
      <c r="C144" s="217"/>
      <c r="D144" s="217"/>
      <c r="E144" s="217"/>
      <c r="F144" s="217"/>
      <c r="G144" s="218"/>
      <c r="H144" s="218"/>
      <c r="I144" s="218"/>
      <c r="J144" s="218"/>
      <c r="K144" s="218"/>
      <c r="L144" s="217"/>
      <c r="M144" s="217"/>
      <c r="N144" s="217"/>
      <c r="O144" s="217"/>
    </row>
    <row r="145" spans="1:15" x14ac:dyDescent="0.2">
      <c r="A145" s="217"/>
      <c r="B145" s="217"/>
      <c r="C145" s="217"/>
      <c r="D145" s="217"/>
      <c r="E145" s="217"/>
      <c r="F145" s="217"/>
      <c r="G145" s="218"/>
      <c r="H145" s="218"/>
      <c r="I145" s="218"/>
      <c r="J145" s="218"/>
      <c r="K145" s="218"/>
      <c r="L145" s="217"/>
      <c r="M145" s="217"/>
      <c r="N145" s="217"/>
      <c r="O145" s="217"/>
    </row>
    <row r="146" spans="1:15" x14ac:dyDescent="0.2">
      <c r="A146" s="217"/>
      <c r="B146" s="217"/>
      <c r="C146" s="217"/>
      <c r="D146" s="217"/>
      <c r="E146" s="217"/>
      <c r="F146" s="217"/>
      <c r="G146" s="218"/>
      <c r="H146" s="218"/>
      <c r="I146" s="218"/>
      <c r="J146" s="218"/>
      <c r="K146" s="218"/>
      <c r="L146" s="217"/>
      <c r="M146" s="217"/>
      <c r="N146" s="217"/>
      <c r="O146" s="217"/>
    </row>
    <row r="147" spans="1:15" x14ac:dyDescent="0.2">
      <c r="A147" s="217"/>
      <c r="B147" s="217"/>
      <c r="C147" s="217"/>
      <c r="D147" s="217"/>
      <c r="E147" s="217"/>
      <c r="F147" s="217"/>
      <c r="G147" s="218"/>
      <c r="H147" s="218"/>
      <c r="I147" s="218"/>
      <c r="J147" s="218"/>
      <c r="K147" s="218"/>
      <c r="L147" s="217"/>
      <c r="M147" s="217"/>
      <c r="N147" s="217"/>
      <c r="O147" s="217"/>
    </row>
    <row r="148" spans="1:15" x14ac:dyDescent="0.2">
      <c r="A148" s="217"/>
      <c r="B148" s="217"/>
      <c r="C148" s="217"/>
      <c r="D148" s="217"/>
      <c r="E148" s="217"/>
      <c r="F148" s="217"/>
      <c r="G148" s="218"/>
      <c r="H148" s="218"/>
      <c r="I148" s="218"/>
      <c r="J148" s="218"/>
      <c r="K148" s="218"/>
      <c r="L148" s="217"/>
      <c r="M148" s="217"/>
      <c r="N148" s="217"/>
      <c r="O148" s="217"/>
    </row>
    <row r="149" spans="1:15" x14ac:dyDescent="0.2">
      <c r="A149" s="217"/>
      <c r="B149" s="217"/>
      <c r="C149" s="217"/>
      <c r="D149" s="217"/>
      <c r="E149" s="217"/>
      <c r="F149" s="217"/>
      <c r="G149" s="218"/>
      <c r="H149" s="218"/>
      <c r="I149" s="218"/>
      <c r="J149" s="218"/>
      <c r="K149" s="218"/>
      <c r="L149" s="217"/>
      <c r="M149" s="217"/>
      <c r="N149" s="217"/>
      <c r="O149" s="217"/>
    </row>
    <row r="150" spans="1:15" x14ac:dyDescent="0.2">
      <c r="A150" s="217"/>
      <c r="B150" s="217"/>
      <c r="C150" s="217"/>
      <c r="D150" s="217"/>
      <c r="E150" s="217"/>
      <c r="F150" s="217"/>
      <c r="G150" s="218"/>
      <c r="H150" s="218"/>
      <c r="I150" s="218"/>
      <c r="J150" s="218"/>
      <c r="K150" s="218"/>
      <c r="L150" s="217"/>
      <c r="M150" s="217"/>
      <c r="N150" s="217"/>
      <c r="O150" s="217"/>
    </row>
    <row r="151" spans="1:15" x14ac:dyDescent="0.2">
      <c r="A151" s="217"/>
      <c r="B151" s="217"/>
      <c r="C151" s="217"/>
      <c r="D151" s="217"/>
      <c r="E151" s="217"/>
      <c r="F151" s="217"/>
      <c r="G151" s="218"/>
      <c r="H151" s="218"/>
      <c r="I151" s="218"/>
      <c r="J151" s="218"/>
      <c r="K151" s="218"/>
      <c r="L151" s="217"/>
      <c r="M151" s="217"/>
      <c r="N151" s="217"/>
      <c r="O151" s="217"/>
    </row>
    <row r="152" spans="1:15" x14ac:dyDescent="0.2">
      <c r="A152" s="217"/>
      <c r="B152" s="217"/>
      <c r="C152" s="217"/>
      <c r="D152" s="217"/>
      <c r="E152" s="217"/>
      <c r="F152" s="217"/>
      <c r="G152" s="218"/>
      <c r="H152" s="218"/>
      <c r="I152" s="218"/>
      <c r="J152" s="218"/>
      <c r="K152" s="218"/>
      <c r="L152" s="217"/>
      <c r="M152" s="217"/>
      <c r="N152" s="217"/>
      <c r="O152" s="217"/>
    </row>
    <row r="153" spans="1:15" x14ac:dyDescent="0.2">
      <c r="A153" s="217"/>
      <c r="B153" s="217"/>
      <c r="C153" s="217"/>
      <c r="D153" s="217"/>
      <c r="E153" s="217"/>
      <c r="F153" s="217"/>
      <c r="G153" s="218"/>
      <c r="H153" s="218"/>
      <c r="I153" s="218"/>
      <c r="J153" s="218"/>
      <c r="K153" s="218"/>
      <c r="L153" s="217"/>
      <c r="M153" s="217"/>
      <c r="N153" s="217"/>
      <c r="O153" s="217"/>
    </row>
    <row r="154" spans="1:15" x14ac:dyDescent="0.2">
      <c r="A154" s="217"/>
      <c r="B154" s="217"/>
      <c r="C154" s="217"/>
      <c r="D154" s="217"/>
      <c r="E154" s="217"/>
      <c r="F154" s="217"/>
      <c r="G154" s="218"/>
      <c r="H154" s="218"/>
      <c r="I154" s="218"/>
      <c r="J154" s="218"/>
      <c r="K154" s="218"/>
      <c r="L154" s="217"/>
      <c r="M154" s="217"/>
      <c r="N154" s="217"/>
      <c r="O154" s="217"/>
    </row>
    <row r="155" spans="1:15" x14ac:dyDescent="0.2">
      <c r="A155" s="217"/>
      <c r="B155" s="217"/>
      <c r="C155" s="217"/>
      <c r="D155" s="217"/>
      <c r="E155" s="217"/>
      <c r="F155" s="217"/>
      <c r="G155" s="218"/>
      <c r="H155" s="218"/>
      <c r="I155" s="218"/>
      <c r="J155" s="218"/>
      <c r="K155" s="218"/>
      <c r="L155" s="217"/>
      <c r="M155" s="217"/>
      <c r="N155" s="217"/>
      <c r="O155" s="217"/>
    </row>
    <row r="156" spans="1:15" x14ac:dyDescent="0.2">
      <c r="A156" s="217"/>
      <c r="B156" s="217"/>
      <c r="C156" s="217"/>
      <c r="D156" s="217"/>
      <c r="E156" s="217"/>
      <c r="F156" s="217"/>
      <c r="G156" s="218"/>
      <c r="H156" s="218"/>
      <c r="I156" s="218"/>
      <c r="J156" s="218"/>
      <c r="K156" s="218"/>
      <c r="L156" s="217"/>
      <c r="M156" s="217"/>
      <c r="N156" s="217"/>
      <c r="O156" s="217"/>
    </row>
    <row r="157" spans="1:15" x14ac:dyDescent="0.2">
      <c r="A157" s="217"/>
      <c r="B157" s="217"/>
      <c r="C157" s="217"/>
      <c r="D157" s="217"/>
      <c r="E157" s="217"/>
      <c r="F157" s="217"/>
      <c r="G157" s="218"/>
      <c r="H157" s="218"/>
      <c r="I157" s="218"/>
      <c r="J157" s="218"/>
      <c r="K157" s="218"/>
      <c r="L157" s="217"/>
      <c r="M157" s="217"/>
      <c r="N157" s="217"/>
      <c r="O157" s="217"/>
    </row>
    <row r="158" spans="1:15" x14ac:dyDescent="0.2">
      <c r="A158" s="217"/>
      <c r="B158" s="217"/>
      <c r="C158" s="217"/>
      <c r="D158" s="217"/>
      <c r="E158" s="217"/>
      <c r="F158" s="217"/>
      <c r="G158" s="218"/>
      <c r="H158" s="218"/>
      <c r="I158" s="218"/>
      <c r="J158" s="218"/>
      <c r="K158" s="218"/>
      <c r="L158" s="217"/>
      <c r="M158" s="217"/>
      <c r="N158" s="217"/>
      <c r="O158" s="217"/>
    </row>
    <row r="159" spans="1:15" x14ac:dyDescent="0.2">
      <c r="A159" s="217"/>
      <c r="B159" s="217"/>
      <c r="C159" s="217"/>
      <c r="D159" s="217"/>
      <c r="E159" s="217"/>
      <c r="F159" s="217"/>
      <c r="G159" s="218"/>
      <c r="H159" s="218"/>
      <c r="I159" s="218"/>
      <c r="J159" s="218"/>
      <c r="K159" s="218"/>
      <c r="L159" s="217"/>
      <c r="M159" s="217"/>
      <c r="N159" s="217"/>
      <c r="O159" s="217"/>
    </row>
    <row r="160" spans="1:15" x14ac:dyDescent="0.2">
      <c r="A160" s="217"/>
      <c r="B160" s="217"/>
      <c r="C160" s="217"/>
      <c r="D160" s="217"/>
      <c r="E160" s="217"/>
      <c r="F160" s="217"/>
      <c r="G160" s="218"/>
      <c r="H160" s="218"/>
      <c r="I160" s="218"/>
      <c r="J160" s="218"/>
      <c r="K160" s="218"/>
      <c r="L160" s="217"/>
      <c r="M160" s="217"/>
      <c r="N160" s="217"/>
      <c r="O160" s="217"/>
    </row>
    <row r="161" spans="1:15" x14ac:dyDescent="0.2">
      <c r="A161" s="217"/>
      <c r="B161" s="217"/>
      <c r="C161" s="217"/>
      <c r="D161" s="217"/>
      <c r="E161" s="217"/>
      <c r="F161" s="217"/>
      <c r="G161" s="218"/>
      <c r="H161" s="218"/>
      <c r="I161" s="218"/>
      <c r="J161" s="218"/>
      <c r="K161" s="218"/>
      <c r="L161" s="217"/>
      <c r="M161" s="217"/>
      <c r="N161" s="217"/>
      <c r="O161" s="217"/>
    </row>
    <row r="162" spans="1:15" x14ac:dyDescent="0.2">
      <c r="A162" s="217"/>
      <c r="B162" s="217"/>
      <c r="C162" s="217"/>
      <c r="D162" s="217"/>
      <c r="E162" s="217"/>
      <c r="F162" s="217"/>
      <c r="G162" s="218"/>
      <c r="H162" s="218"/>
      <c r="I162" s="218"/>
      <c r="J162" s="218"/>
      <c r="K162" s="218"/>
      <c r="L162" s="217"/>
      <c r="M162" s="217"/>
      <c r="N162" s="217"/>
      <c r="O162" s="217"/>
    </row>
    <row r="163" spans="1:15" x14ac:dyDescent="0.2">
      <c r="A163" s="217"/>
      <c r="B163" s="217"/>
      <c r="C163" s="217"/>
      <c r="D163" s="217"/>
      <c r="E163" s="217"/>
      <c r="F163" s="217"/>
      <c r="G163" s="218"/>
      <c r="H163" s="218"/>
      <c r="I163" s="218"/>
      <c r="J163" s="218"/>
      <c r="K163" s="218"/>
      <c r="L163" s="217"/>
      <c r="M163" s="217"/>
      <c r="N163" s="217"/>
      <c r="O163" s="217"/>
    </row>
    <row r="164" spans="1:15" x14ac:dyDescent="0.2">
      <c r="A164" s="217"/>
      <c r="B164" s="217"/>
      <c r="C164" s="217"/>
      <c r="D164" s="217"/>
      <c r="E164" s="217"/>
      <c r="F164" s="217"/>
      <c r="G164" s="218"/>
      <c r="H164" s="218"/>
      <c r="I164" s="218"/>
      <c r="J164" s="218"/>
      <c r="K164" s="218"/>
      <c r="L164" s="217"/>
      <c r="M164" s="217"/>
      <c r="N164" s="217"/>
      <c r="O164" s="217"/>
    </row>
    <row r="165" spans="1:15" x14ac:dyDescent="0.2">
      <c r="A165" s="217"/>
      <c r="B165" s="217"/>
      <c r="C165" s="217"/>
      <c r="D165" s="217"/>
      <c r="E165" s="217"/>
      <c r="F165" s="217"/>
      <c r="G165" s="218"/>
      <c r="H165" s="218"/>
      <c r="I165" s="218"/>
      <c r="J165" s="218"/>
      <c r="K165" s="218"/>
      <c r="L165" s="217"/>
      <c r="M165" s="217"/>
      <c r="N165" s="217"/>
      <c r="O165" s="217"/>
    </row>
    <row r="166" spans="1:15" x14ac:dyDescent="0.2">
      <c r="A166" s="217"/>
      <c r="B166" s="217"/>
      <c r="C166" s="217"/>
      <c r="D166" s="217"/>
      <c r="E166" s="217"/>
      <c r="F166" s="217"/>
      <c r="G166" s="218"/>
      <c r="H166" s="218"/>
      <c r="I166" s="218"/>
      <c r="J166" s="218"/>
      <c r="K166" s="218"/>
      <c r="L166" s="217"/>
      <c r="M166" s="217"/>
      <c r="N166" s="217"/>
      <c r="O166" s="217"/>
    </row>
    <row r="167" spans="1:15" x14ac:dyDescent="0.2">
      <c r="A167" s="217"/>
      <c r="B167" s="217"/>
      <c r="C167" s="217"/>
      <c r="D167" s="217"/>
      <c r="E167" s="217"/>
      <c r="F167" s="217"/>
      <c r="G167" s="218"/>
      <c r="H167" s="218"/>
      <c r="I167" s="218"/>
      <c r="J167" s="218"/>
      <c r="K167" s="218"/>
      <c r="L167" s="217"/>
      <c r="M167" s="217"/>
      <c r="N167" s="217"/>
      <c r="O167" s="217"/>
    </row>
    <row r="168" spans="1:15" x14ac:dyDescent="0.2">
      <c r="A168" s="217"/>
      <c r="B168" s="217"/>
      <c r="C168" s="217"/>
      <c r="D168" s="217"/>
      <c r="E168" s="217"/>
      <c r="F168" s="217"/>
      <c r="G168" s="218"/>
      <c r="H168" s="218"/>
      <c r="I168" s="218"/>
      <c r="J168" s="218"/>
      <c r="K168" s="218"/>
      <c r="L168" s="217"/>
      <c r="M168" s="217"/>
      <c r="N168" s="217"/>
      <c r="O168" s="217"/>
    </row>
    <row r="169" spans="1:15" x14ac:dyDescent="0.2">
      <c r="A169" s="217"/>
      <c r="B169" s="217"/>
      <c r="C169" s="217"/>
      <c r="D169" s="217"/>
      <c r="E169" s="217"/>
      <c r="F169" s="217"/>
      <c r="G169" s="218"/>
      <c r="H169" s="218"/>
      <c r="I169" s="218"/>
      <c r="J169" s="218"/>
      <c r="K169" s="218"/>
      <c r="L169" s="217"/>
      <c r="M169" s="217"/>
      <c r="N169" s="217"/>
      <c r="O169" s="217"/>
    </row>
    <row r="170" spans="1:15" x14ac:dyDescent="0.2">
      <c r="A170" s="217"/>
      <c r="B170" s="217"/>
      <c r="C170" s="217"/>
      <c r="D170" s="217"/>
      <c r="E170" s="217"/>
      <c r="F170" s="217"/>
      <c r="G170" s="218"/>
      <c r="H170" s="218"/>
      <c r="I170" s="218"/>
      <c r="J170" s="218"/>
      <c r="K170" s="218"/>
      <c r="L170" s="217"/>
      <c r="M170" s="217"/>
      <c r="N170" s="217"/>
      <c r="O170" s="217"/>
    </row>
    <row r="171" spans="1:15" x14ac:dyDescent="0.2">
      <c r="A171" s="217"/>
      <c r="B171" s="217"/>
      <c r="C171" s="217"/>
      <c r="D171" s="217"/>
      <c r="E171" s="217"/>
      <c r="F171" s="217"/>
      <c r="G171" s="218"/>
      <c r="H171" s="218"/>
      <c r="I171" s="218"/>
      <c r="J171" s="218"/>
      <c r="K171" s="218"/>
      <c r="L171" s="217"/>
      <c r="M171" s="217"/>
      <c r="N171" s="217"/>
      <c r="O171" s="217"/>
    </row>
    <row r="172" spans="1:15" x14ac:dyDescent="0.2">
      <c r="A172" s="217"/>
      <c r="B172" s="217"/>
      <c r="C172" s="217"/>
      <c r="D172" s="217"/>
      <c r="E172" s="217"/>
      <c r="F172" s="217"/>
      <c r="G172" s="218"/>
      <c r="H172" s="218"/>
      <c r="I172" s="218"/>
      <c r="J172" s="218"/>
      <c r="K172" s="218"/>
      <c r="L172" s="217"/>
      <c r="M172" s="217"/>
      <c r="N172" s="217"/>
      <c r="O172" s="217"/>
    </row>
    <row r="173" spans="1:15" x14ac:dyDescent="0.2">
      <c r="A173" s="217"/>
      <c r="B173" s="217"/>
      <c r="C173" s="217"/>
      <c r="D173" s="217"/>
      <c r="E173" s="217"/>
      <c r="F173" s="217"/>
      <c r="G173" s="218"/>
      <c r="H173" s="218"/>
      <c r="I173" s="218"/>
      <c r="J173" s="218"/>
      <c r="K173" s="218"/>
      <c r="L173" s="217"/>
      <c r="M173" s="217"/>
      <c r="N173" s="217"/>
      <c r="O173" s="217"/>
    </row>
    <row r="174" spans="1:15" x14ac:dyDescent="0.2">
      <c r="A174" s="217"/>
      <c r="B174" s="217"/>
      <c r="C174" s="217"/>
      <c r="D174" s="217"/>
      <c r="E174" s="217"/>
      <c r="F174" s="217"/>
      <c r="G174" s="218"/>
      <c r="H174" s="218"/>
      <c r="I174" s="218"/>
      <c r="J174" s="218"/>
      <c r="K174" s="218"/>
      <c r="L174" s="217"/>
      <c r="M174" s="217"/>
      <c r="N174" s="217"/>
      <c r="O174" s="217"/>
    </row>
    <row r="175" spans="1:15" x14ac:dyDescent="0.2">
      <c r="A175" s="217"/>
      <c r="B175" s="217"/>
      <c r="C175" s="217"/>
      <c r="D175" s="217"/>
      <c r="E175" s="217"/>
      <c r="F175" s="217"/>
      <c r="G175" s="218"/>
      <c r="H175" s="218"/>
      <c r="I175" s="218"/>
      <c r="J175" s="218"/>
      <c r="K175" s="218"/>
      <c r="L175" s="217"/>
      <c r="M175" s="217"/>
      <c r="N175" s="217"/>
      <c r="O175" s="217"/>
    </row>
    <row r="176" spans="1:15" x14ac:dyDescent="0.2">
      <c r="A176" s="217"/>
      <c r="B176" s="217"/>
      <c r="C176" s="217"/>
      <c r="D176" s="217"/>
      <c r="E176" s="217"/>
      <c r="F176" s="217"/>
      <c r="G176" s="218"/>
      <c r="H176" s="218"/>
      <c r="I176" s="218"/>
      <c r="J176" s="218"/>
      <c r="K176" s="218"/>
      <c r="L176" s="217"/>
      <c r="M176" s="217"/>
      <c r="N176" s="217"/>
      <c r="O176" s="217"/>
    </row>
    <row r="177" spans="1:15" x14ac:dyDescent="0.2">
      <c r="A177" s="217"/>
      <c r="B177" s="217"/>
      <c r="C177" s="217"/>
      <c r="D177" s="217"/>
      <c r="E177" s="217"/>
      <c r="F177" s="217"/>
      <c r="G177" s="218"/>
      <c r="H177" s="218"/>
      <c r="I177" s="218"/>
      <c r="J177" s="218"/>
      <c r="K177" s="218"/>
      <c r="L177" s="217"/>
      <c r="M177" s="217"/>
      <c r="N177" s="217"/>
      <c r="O177" s="217"/>
    </row>
    <row r="178" spans="1:15" x14ac:dyDescent="0.2">
      <c r="A178" s="217"/>
      <c r="B178" s="217"/>
      <c r="C178" s="217"/>
      <c r="D178" s="217"/>
      <c r="E178" s="217"/>
      <c r="F178" s="217"/>
      <c r="G178" s="218"/>
      <c r="H178" s="218"/>
      <c r="I178" s="218"/>
      <c r="J178" s="218"/>
      <c r="K178" s="218"/>
      <c r="L178" s="217"/>
      <c r="M178" s="217"/>
      <c r="N178" s="217"/>
      <c r="O178" s="217"/>
    </row>
    <row r="179" spans="1:15" x14ac:dyDescent="0.2">
      <c r="A179" s="217"/>
      <c r="B179" s="217"/>
      <c r="C179" s="217"/>
      <c r="D179" s="217"/>
      <c r="E179" s="217"/>
      <c r="F179" s="217"/>
      <c r="G179" s="218"/>
      <c r="H179" s="218"/>
      <c r="I179" s="218"/>
      <c r="J179" s="218"/>
      <c r="K179" s="218"/>
      <c r="L179" s="217"/>
      <c r="M179" s="217"/>
      <c r="N179" s="217"/>
      <c r="O179" s="217"/>
    </row>
    <row r="180" spans="1:15" x14ac:dyDescent="0.2">
      <c r="A180" s="217"/>
      <c r="B180" s="217"/>
      <c r="C180" s="217"/>
      <c r="D180" s="217"/>
      <c r="E180" s="217"/>
      <c r="F180" s="217"/>
      <c r="G180" s="218"/>
      <c r="H180" s="218"/>
      <c r="I180" s="218"/>
      <c r="J180" s="218"/>
      <c r="K180" s="218"/>
      <c r="L180" s="217"/>
      <c r="M180" s="217"/>
      <c r="N180" s="217"/>
      <c r="O180" s="217"/>
    </row>
    <row r="181" spans="1:15" x14ac:dyDescent="0.2">
      <c r="A181" s="217"/>
      <c r="B181" s="217"/>
      <c r="C181" s="217"/>
      <c r="D181" s="217"/>
      <c r="E181" s="217"/>
      <c r="F181" s="217"/>
      <c r="G181" s="218"/>
      <c r="H181" s="218"/>
      <c r="I181" s="218"/>
      <c r="J181" s="218"/>
      <c r="K181" s="218"/>
      <c r="L181" s="217"/>
      <c r="M181" s="217"/>
      <c r="N181" s="217"/>
      <c r="O181" s="217"/>
    </row>
    <row r="182" spans="1:15" x14ac:dyDescent="0.2">
      <c r="A182" s="217"/>
      <c r="B182" s="217"/>
      <c r="C182" s="217"/>
      <c r="D182" s="217"/>
      <c r="E182" s="217"/>
      <c r="F182" s="217"/>
      <c r="G182" s="218"/>
      <c r="H182" s="218"/>
      <c r="I182" s="218"/>
      <c r="J182" s="218"/>
      <c r="K182" s="218"/>
      <c r="L182" s="217"/>
      <c r="M182" s="217"/>
      <c r="N182" s="217"/>
      <c r="O182" s="217"/>
    </row>
    <row r="183" spans="1:15" x14ac:dyDescent="0.2">
      <c r="A183" s="217"/>
      <c r="B183" s="217"/>
      <c r="C183" s="217"/>
      <c r="D183" s="217"/>
      <c r="E183" s="217"/>
      <c r="F183" s="217"/>
      <c r="G183" s="218"/>
      <c r="H183" s="218"/>
      <c r="I183" s="218"/>
      <c r="J183" s="218"/>
      <c r="K183" s="218"/>
      <c r="L183" s="217"/>
      <c r="M183" s="217"/>
      <c r="N183" s="217"/>
      <c r="O183" s="217"/>
    </row>
    <row r="184" spans="1:15" x14ac:dyDescent="0.2">
      <c r="A184" s="217"/>
      <c r="B184" s="217"/>
      <c r="C184" s="217"/>
      <c r="D184" s="217"/>
      <c r="E184" s="217"/>
      <c r="F184" s="217"/>
      <c r="G184" s="218"/>
      <c r="H184" s="218"/>
      <c r="I184" s="218"/>
      <c r="J184" s="218"/>
      <c r="K184" s="218"/>
      <c r="L184" s="217"/>
      <c r="M184" s="217"/>
      <c r="N184" s="217"/>
      <c r="O184" s="217"/>
    </row>
    <row r="185" spans="1:15" x14ac:dyDescent="0.2">
      <c r="A185" s="217"/>
      <c r="B185" s="217"/>
      <c r="C185" s="217"/>
      <c r="D185" s="217"/>
      <c r="E185" s="217"/>
      <c r="F185" s="217"/>
      <c r="G185" s="218"/>
      <c r="H185" s="218"/>
      <c r="I185" s="218"/>
      <c r="J185" s="218"/>
      <c r="K185" s="218"/>
      <c r="L185" s="217"/>
      <c r="M185" s="217"/>
      <c r="N185" s="217"/>
      <c r="O185" s="217"/>
    </row>
    <row r="186" spans="1:15" x14ac:dyDescent="0.2">
      <c r="A186" s="217"/>
      <c r="B186" s="217"/>
      <c r="C186" s="217"/>
      <c r="D186" s="217"/>
      <c r="E186" s="217"/>
      <c r="F186" s="217"/>
      <c r="G186" s="218"/>
      <c r="H186" s="218"/>
      <c r="I186" s="218"/>
      <c r="J186" s="218"/>
      <c r="K186" s="218"/>
      <c r="L186" s="217"/>
      <c r="M186" s="217"/>
      <c r="N186" s="217"/>
      <c r="O186" s="217"/>
    </row>
    <row r="187" spans="1:15" x14ac:dyDescent="0.2">
      <c r="A187" s="217"/>
      <c r="B187" s="217"/>
      <c r="C187" s="217"/>
      <c r="D187" s="217"/>
      <c r="E187" s="217"/>
      <c r="F187" s="217"/>
      <c r="G187" s="218"/>
      <c r="H187" s="218"/>
      <c r="I187" s="218"/>
      <c r="J187" s="218"/>
      <c r="K187" s="218"/>
      <c r="L187" s="217"/>
      <c r="M187" s="217"/>
      <c r="N187" s="217"/>
      <c r="O187" s="217"/>
    </row>
    <row r="188" spans="1:15" x14ac:dyDescent="0.2">
      <c r="A188" s="217"/>
      <c r="B188" s="217"/>
      <c r="C188" s="217"/>
      <c r="D188" s="217"/>
      <c r="E188" s="217"/>
      <c r="F188" s="217"/>
      <c r="G188" s="218"/>
      <c r="H188" s="218"/>
      <c r="I188" s="218"/>
      <c r="J188" s="218"/>
      <c r="K188" s="218"/>
      <c r="L188" s="217"/>
      <c r="M188" s="217"/>
      <c r="N188" s="217"/>
      <c r="O188" s="217"/>
    </row>
    <row r="189" spans="1:15" x14ac:dyDescent="0.2">
      <c r="A189" s="217"/>
      <c r="B189" s="217"/>
      <c r="C189" s="217"/>
      <c r="D189" s="217"/>
      <c r="E189" s="217"/>
      <c r="F189" s="217"/>
      <c r="G189" s="218"/>
      <c r="H189" s="218"/>
      <c r="I189" s="218"/>
      <c r="J189" s="218"/>
      <c r="K189" s="218"/>
      <c r="L189" s="217"/>
      <c r="M189" s="217"/>
      <c r="N189" s="217"/>
      <c r="O189" s="217"/>
    </row>
    <row r="190" spans="1:15" x14ac:dyDescent="0.2">
      <c r="A190" s="217"/>
      <c r="B190" s="217"/>
      <c r="C190" s="217"/>
      <c r="D190" s="217"/>
      <c r="E190" s="217"/>
      <c r="F190" s="217"/>
      <c r="G190" s="218"/>
      <c r="H190" s="218"/>
      <c r="I190" s="218"/>
      <c r="J190" s="218"/>
      <c r="K190" s="218"/>
      <c r="L190" s="217"/>
      <c r="M190" s="217"/>
      <c r="N190" s="217"/>
      <c r="O190" s="217"/>
    </row>
    <row r="191" spans="1:15" x14ac:dyDescent="0.2">
      <c r="A191" s="217"/>
      <c r="B191" s="217"/>
      <c r="C191" s="217"/>
      <c r="D191" s="217"/>
      <c r="E191" s="217"/>
      <c r="F191" s="217"/>
      <c r="G191" s="218"/>
      <c r="H191" s="218"/>
      <c r="I191" s="218"/>
      <c r="J191" s="218"/>
      <c r="K191" s="218"/>
      <c r="L191" s="217"/>
      <c r="M191" s="217"/>
      <c r="N191" s="217"/>
      <c r="O191" s="217"/>
    </row>
    <row r="192" spans="1:15" x14ac:dyDescent="0.2">
      <c r="A192" s="217"/>
      <c r="B192" s="217"/>
      <c r="C192" s="217"/>
      <c r="D192" s="217"/>
      <c r="E192" s="217"/>
      <c r="F192" s="217"/>
      <c r="G192" s="218"/>
      <c r="H192" s="218"/>
      <c r="I192" s="218"/>
      <c r="J192" s="218"/>
      <c r="K192" s="218"/>
      <c r="L192" s="217"/>
      <c r="M192" s="217"/>
      <c r="N192" s="217"/>
      <c r="O192" s="217"/>
    </row>
    <row r="193" spans="1:15" x14ac:dyDescent="0.2">
      <c r="A193" s="217"/>
      <c r="B193" s="217"/>
      <c r="C193" s="217"/>
      <c r="D193" s="217"/>
      <c r="E193" s="217"/>
      <c r="F193" s="217"/>
      <c r="G193" s="218"/>
      <c r="H193" s="218"/>
      <c r="I193" s="218"/>
      <c r="J193" s="218"/>
      <c r="K193" s="218"/>
      <c r="L193" s="217"/>
      <c r="M193" s="217"/>
      <c r="N193" s="217"/>
      <c r="O193" s="217"/>
    </row>
    <row r="194" spans="1:15" x14ac:dyDescent="0.2">
      <c r="A194" s="217"/>
      <c r="B194" s="217"/>
      <c r="C194" s="217"/>
      <c r="D194" s="217"/>
      <c r="E194" s="217"/>
      <c r="F194" s="217"/>
      <c r="G194" s="218"/>
      <c r="H194" s="218"/>
      <c r="I194" s="218"/>
      <c r="J194" s="218"/>
      <c r="K194" s="218"/>
      <c r="L194" s="217"/>
      <c r="M194" s="217"/>
      <c r="N194" s="217"/>
      <c r="O194" s="217"/>
    </row>
    <row r="195" spans="1:15" x14ac:dyDescent="0.2">
      <c r="A195" s="217"/>
      <c r="B195" s="217"/>
      <c r="C195" s="217"/>
      <c r="D195" s="217"/>
      <c r="E195" s="217"/>
      <c r="F195" s="217"/>
      <c r="G195" s="218"/>
      <c r="H195" s="218"/>
      <c r="I195" s="218"/>
      <c r="J195" s="218"/>
      <c r="K195" s="218"/>
      <c r="L195" s="217"/>
      <c r="M195" s="217"/>
      <c r="N195" s="217"/>
      <c r="O195" s="217"/>
    </row>
    <row r="196" spans="1:15" x14ac:dyDescent="0.2">
      <c r="A196" s="217"/>
      <c r="B196" s="217"/>
      <c r="C196" s="217"/>
      <c r="D196" s="217"/>
      <c r="E196" s="217"/>
      <c r="F196" s="217"/>
      <c r="G196" s="218"/>
      <c r="H196" s="218"/>
      <c r="I196" s="218"/>
      <c r="J196" s="218"/>
      <c r="K196" s="218"/>
      <c r="L196" s="217"/>
      <c r="M196" s="217"/>
      <c r="N196" s="217"/>
      <c r="O196" s="217"/>
    </row>
    <row r="197" spans="1:15" x14ac:dyDescent="0.2">
      <c r="A197" s="217"/>
      <c r="B197" s="217"/>
      <c r="C197" s="217"/>
      <c r="D197" s="217"/>
      <c r="E197" s="217"/>
      <c r="F197" s="217"/>
      <c r="G197" s="218"/>
      <c r="H197" s="218"/>
      <c r="I197" s="218"/>
      <c r="J197" s="218"/>
      <c r="K197" s="218"/>
      <c r="L197" s="217"/>
      <c r="M197" s="217"/>
      <c r="N197" s="217"/>
      <c r="O197" s="217"/>
    </row>
    <row r="198" spans="1:15" x14ac:dyDescent="0.2">
      <c r="A198" s="217"/>
      <c r="B198" s="217"/>
      <c r="C198" s="217"/>
      <c r="D198" s="217"/>
      <c r="E198" s="217"/>
      <c r="F198" s="217"/>
      <c r="G198" s="218"/>
      <c r="H198" s="218"/>
      <c r="I198" s="218"/>
      <c r="J198" s="218"/>
      <c r="K198" s="218"/>
      <c r="L198" s="217"/>
      <c r="M198" s="217"/>
      <c r="N198" s="217"/>
      <c r="O198" s="217"/>
    </row>
    <row r="199" spans="1:15" x14ac:dyDescent="0.2">
      <c r="A199" s="217"/>
      <c r="B199" s="217"/>
      <c r="C199" s="217"/>
      <c r="D199" s="217"/>
      <c r="E199" s="217"/>
      <c r="F199" s="217"/>
      <c r="G199" s="218"/>
      <c r="H199" s="218"/>
      <c r="I199" s="218"/>
      <c r="J199" s="218"/>
      <c r="K199" s="218"/>
      <c r="L199" s="217"/>
      <c r="M199" s="217"/>
      <c r="N199" s="217"/>
      <c r="O199" s="217"/>
    </row>
    <row r="200" spans="1:15" x14ac:dyDescent="0.2">
      <c r="A200" s="217"/>
      <c r="B200" s="217"/>
      <c r="C200" s="217"/>
      <c r="D200" s="217"/>
      <c r="E200" s="217"/>
      <c r="F200" s="217"/>
      <c r="G200" s="218"/>
      <c r="H200" s="218"/>
      <c r="I200" s="218"/>
      <c r="J200" s="218"/>
      <c r="K200" s="218"/>
      <c r="L200" s="217"/>
      <c r="M200" s="217"/>
      <c r="N200" s="217"/>
      <c r="O200" s="217"/>
    </row>
    <row r="201" spans="1:15" x14ac:dyDescent="0.2">
      <c r="A201" s="217"/>
      <c r="B201" s="217"/>
      <c r="C201" s="217"/>
      <c r="D201" s="217"/>
      <c r="E201" s="217"/>
      <c r="F201" s="217"/>
      <c r="G201" s="218"/>
      <c r="H201" s="218"/>
      <c r="I201" s="218"/>
      <c r="J201" s="218"/>
      <c r="K201" s="218"/>
      <c r="L201" s="217"/>
      <c r="M201" s="217"/>
      <c r="N201" s="217"/>
      <c r="O201" s="217"/>
    </row>
    <row r="202" spans="1:15" x14ac:dyDescent="0.2">
      <c r="A202" s="217"/>
      <c r="B202" s="217"/>
      <c r="C202" s="217"/>
      <c r="D202" s="217"/>
      <c r="E202" s="217"/>
      <c r="F202" s="217"/>
      <c r="G202" s="218"/>
      <c r="H202" s="218"/>
      <c r="I202" s="218"/>
      <c r="J202" s="218"/>
      <c r="K202" s="218"/>
      <c r="L202" s="217"/>
      <c r="M202" s="217"/>
      <c r="N202" s="217"/>
      <c r="O202" s="217"/>
    </row>
    <row r="203" spans="1:15" x14ac:dyDescent="0.2">
      <c r="A203" s="217"/>
      <c r="B203" s="217"/>
      <c r="C203" s="217"/>
      <c r="D203" s="217"/>
      <c r="E203" s="217"/>
      <c r="F203" s="217"/>
      <c r="G203" s="218"/>
      <c r="H203" s="218"/>
      <c r="I203" s="218"/>
      <c r="J203" s="218"/>
      <c r="K203" s="218"/>
      <c r="L203" s="217"/>
      <c r="M203" s="217"/>
      <c r="N203" s="217"/>
      <c r="O203" s="217"/>
    </row>
    <row r="204" spans="1:15" x14ac:dyDescent="0.2">
      <c r="A204" s="217"/>
      <c r="B204" s="217"/>
      <c r="C204" s="217"/>
      <c r="D204" s="217"/>
      <c r="E204" s="217"/>
      <c r="F204" s="217"/>
      <c r="G204" s="218"/>
      <c r="H204" s="218"/>
      <c r="I204" s="218"/>
      <c r="J204" s="218"/>
      <c r="K204" s="218"/>
      <c r="L204" s="217"/>
      <c r="M204" s="217"/>
      <c r="N204" s="217"/>
      <c r="O204" s="217"/>
    </row>
    <row r="205" spans="1:15" x14ac:dyDescent="0.2">
      <c r="A205" s="217"/>
      <c r="B205" s="217"/>
      <c r="C205" s="217"/>
      <c r="D205" s="217"/>
      <c r="E205" s="217"/>
      <c r="F205" s="217"/>
      <c r="G205" s="218"/>
      <c r="H205" s="218"/>
      <c r="I205" s="218"/>
      <c r="J205" s="218"/>
      <c r="K205" s="218"/>
      <c r="L205" s="217"/>
      <c r="M205" s="217"/>
      <c r="N205" s="217"/>
      <c r="O205" s="217"/>
    </row>
    <row r="206" spans="1:15" x14ac:dyDescent="0.2">
      <c r="A206" s="217"/>
      <c r="B206" s="217"/>
      <c r="C206" s="217"/>
      <c r="D206" s="217"/>
      <c r="E206" s="217"/>
      <c r="F206" s="217"/>
      <c r="G206" s="218"/>
      <c r="H206" s="218"/>
      <c r="I206" s="218"/>
      <c r="J206" s="218"/>
      <c r="K206" s="218"/>
      <c r="L206" s="217"/>
      <c r="M206" s="217"/>
      <c r="N206" s="217"/>
      <c r="O206" s="217"/>
    </row>
    <row r="207" spans="1:15" x14ac:dyDescent="0.2">
      <c r="A207" s="217"/>
      <c r="B207" s="217"/>
      <c r="C207" s="217"/>
      <c r="D207" s="217"/>
      <c r="E207" s="217"/>
      <c r="F207" s="217"/>
      <c r="G207" s="218"/>
      <c r="H207" s="218"/>
      <c r="I207" s="218"/>
      <c r="J207" s="218"/>
      <c r="K207" s="218"/>
      <c r="L207" s="217"/>
      <c r="M207" s="217"/>
      <c r="N207" s="217"/>
      <c r="O207" s="217"/>
    </row>
    <row r="208" spans="1:15" x14ac:dyDescent="0.2">
      <c r="A208" s="217"/>
      <c r="B208" s="217"/>
      <c r="C208" s="217"/>
      <c r="D208" s="217"/>
      <c r="E208" s="217"/>
      <c r="F208" s="217"/>
      <c r="G208" s="218"/>
      <c r="H208" s="218"/>
      <c r="I208" s="218"/>
      <c r="J208" s="218"/>
      <c r="K208" s="218"/>
      <c r="L208" s="217"/>
      <c r="M208" s="217"/>
      <c r="N208" s="217"/>
      <c r="O208" s="217"/>
    </row>
    <row r="209" spans="1:15" x14ac:dyDescent="0.2">
      <c r="A209" s="217"/>
      <c r="B209" s="217"/>
      <c r="C209" s="217"/>
      <c r="D209" s="217"/>
      <c r="E209" s="217"/>
      <c r="F209" s="217"/>
      <c r="G209" s="218"/>
      <c r="H209" s="218"/>
      <c r="I209" s="218"/>
      <c r="J209" s="218"/>
      <c r="K209" s="218"/>
      <c r="L209" s="217"/>
      <c r="M209" s="217"/>
      <c r="N209" s="217"/>
      <c r="O209" s="217"/>
    </row>
    <row r="210" spans="1:15" x14ac:dyDescent="0.2">
      <c r="A210" s="217"/>
      <c r="B210" s="217"/>
      <c r="C210" s="217"/>
      <c r="D210" s="217"/>
      <c r="E210" s="217"/>
      <c r="F210" s="217"/>
      <c r="G210" s="218"/>
      <c r="H210" s="218"/>
      <c r="I210" s="218"/>
      <c r="J210" s="218"/>
      <c r="K210" s="218"/>
      <c r="L210" s="217"/>
      <c r="M210" s="217"/>
      <c r="N210" s="217"/>
      <c r="O210" s="217"/>
    </row>
    <row r="211" spans="1:15" x14ac:dyDescent="0.2">
      <c r="A211" s="217"/>
      <c r="B211" s="217"/>
      <c r="C211" s="217"/>
      <c r="D211" s="217"/>
      <c r="E211" s="217"/>
      <c r="F211" s="217"/>
      <c r="G211" s="218"/>
      <c r="H211" s="218"/>
      <c r="I211" s="218"/>
      <c r="J211" s="218"/>
      <c r="K211" s="218"/>
      <c r="L211" s="217"/>
      <c r="M211" s="217"/>
      <c r="N211" s="217"/>
      <c r="O211" s="217"/>
    </row>
    <row r="212" spans="1:15" x14ac:dyDescent="0.2">
      <c r="A212" s="217"/>
      <c r="B212" s="217"/>
      <c r="C212" s="217"/>
      <c r="D212" s="217"/>
      <c r="E212" s="217"/>
      <c r="F212" s="217"/>
      <c r="G212" s="218"/>
      <c r="H212" s="218"/>
      <c r="I212" s="218"/>
      <c r="J212" s="218"/>
      <c r="K212" s="218"/>
      <c r="L212" s="217"/>
      <c r="M212" s="217"/>
      <c r="N212" s="217"/>
      <c r="O212" s="217"/>
    </row>
    <row r="213" spans="1:15" x14ac:dyDescent="0.2">
      <c r="A213" s="217"/>
      <c r="B213" s="217"/>
      <c r="C213" s="217"/>
      <c r="D213" s="217"/>
      <c r="E213" s="217"/>
      <c r="F213" s="217"/>
      <c r="G213" s="218"/>
      <c r="H213" s="218"/>
      <c r="I213" s="218"/>
      <c r="J213" s="218"/>
      <c r="K213" s="218"/>
      <c r="L213" s="217"/>
      <c r="M213" s="217"/>
      <c r="N213" s="217"/>
      <c r="O213" s="217"/>
    </row>
    <row r="214" spans="1:15" x14ac:dyDescent="0.2">
      <c r="A214" s="217"/>
      <c r="B214" s="217"/>
      <c r="C214" s="217"/>
      <c r="D214" s="217"/>
      <c r="E214" s="217"/>
      <c r="F214" s="217"/>
      <c r="G214" s="218"/>
      <c r="H214" s="218"/>
      <c r="I214" s="218"/>
      <c r="J214" s="218"/>
      <c r="K214" s="218"/>
      <c r="L214" s="217"/>
      <c r="M214" s="217"/>
      <c r="N214" s="217"/>
      <c r="O214" s="217"/>
    </row>
    <row r="215" spans="1:15" x14ac:dyDescent="0.2">
      <c r="A215" s="217"/>
      <c r="B215" s="217"/>
      <c r="C215" s="217"/>
      <c r="D215" s="217"/>
      <c r="E215" s="217"/>
      <c r="F215" s="217"/>
      <c r="G215" s="218"/>
      <c r="H215" s="218"/>
      <c r="I215" s="218"/>
      <c r="J215" s="218"/>
      <c r="K215" s="218"/>
      <c r="L215" s="217"/>
      <c r="M215" s="217"/>
      <c r="N215" s="217"/>
      <c r="O215" s="217"/>
    </row>
    <row r="216" spans="1:15" x14ac:dyDescent="0.2">
      <c r="A216" s="217"/>
      <c r="B216" s="217"/>
      <c r="C216" s="217"/>
      <c r="D216" s="217"/>
      <c r="E216" s="217"/>
      <c r="F216" s="217"/>
      <c r="G216" s="218"/>
      <c r="H216" s="218"/>
      <c r="I216" s="218"/>
      <c r="J216" s="218"/>
      <c r="K216" s="218"/>
      <c r="L216" s="217"/>
      <c r="M216" s="217"/>
      <c r="N216" s="217"/>
      <c r="O216" s="217"/>
    </row>
    <row r="217" spans="1:15" x14ac:dyDescent="0.2">
      <c r="A217" s="217"/>
      <c r="B217" s="217"/>
      <c r="C217" s="217"/>
      <c r="D217" s="217"/>
      <c r="E217" s="217"/>
      <c r="F217" s="217"/>
      <c r="G217" s="218"/>
      <c r="H217" s="218"/>
      <c r="I217" s="218"/>
      <c r="J217" s="218"/>
      <c r="K217" s="218"/>
      <c r="L217" s="217"/>
      <c r="M217" s="217"/>
      <c r="N217" s="217"/>
      <c r="O217" s="217"/>
    </row>
    <row r="218" spans="1:15" x14ac:dyDescent="0.2">
      <c r="A218" s="217"/>
      <c r="B218" s="217"/>
      <c r="C218" s="217"/>
      <c r="D218" s="217"/>
      <c r="E218" s="217"/>
      <c r="F218" s="217"/>
      <c r="G218" s="218"/>
      <c r="H218" s="218"/>
      <c r="I218" s="218"/>
      <c r="J218" s="218"/>
      <c r="K218" s="218"/>
      <c r="L218" s="217"/>
      <c r="M218" s="217"/>
      <c r="N218" s="217"/>
      <c r="O218" s="217"/>
    </row>
    <row r="219" spans="1:15" x14ac:dyDescent="0.2">
      <c r="A219" s="217"/>
      <c r="B219" s="217"/>
      <c r="C219" s="217"/>
      <c r="D219" s="217"/>
      <c r="E219" s="217"/>
      <c r="F219" s="217"/>
      <c r="G219" s="218"/>
      <c r="H219" s="218"/>
      <c r="I219" s="218"/>
      <c r="J219" s="218"/>
      <c r="K219" s="218"/>
      <c r="L219" s="217"/>
      <c r="M219" s="217"/>
      <c r="N219" s="217"/>
      <c r="O219" s="217"/>
    </row>
    <row r="220" spans="1:15" x14ac:dyDescent="0.2">
      <c r="A220" s="217"/>
      <c r="B220" s="217"/>
      <c r="C220" s="217"/>
      <c r="D220" s="217"/>
      <c r="E220" s="217"/>
      <c r="F220" s="217"/>
      <c r="G220" s="218"/>
      <c r="H220" s="218"/>
      <c r="I220" s="218"/>
      <c r="J220" s="218"/>
      <c r="K220" s="218"/>
      <c r="L220" s="217"/>
      <c r="M220" s="217"/>
      <c r="N220" s="217"/>
      <c r="O220" s="217"/>
    </row>
    <row r="221" spans="1:15" x14ac:dyDescent="0.2">
      <c r="A221" s="217"/>
      <c r="B221" s="217"/>
      <c r="C221" s="217"/>
      <c r="D221" s="217"/>
      <c r="E221" s="217"/>
      <c r="F221" s="217"/>
      <c r="G221" s="218"/>
      <c r="H221" s="218"/>
      <c r="I221" s="218"/>
      <c r="J221" s="218"/>
      <c r="K221" s="218"/>
      <c r="L221" s="217"/>
      <c r="M221" s="217"/>
      <c r="N221" s="217"/>
      <c r="O221" s="217"/>
    </row>
    <row r="222" spans="1:15" x14ac:dyDescent="0.2">
      <c r="A222" s="217"/>
      <c r="B222" s="217"/>
      <c r="C222" s="217"/>
      <c r="D222" s="217"/>
      <c r="E222" s="217"/>
      <c r="F222" s="217"/>
      <c r="G222" s="218"/>
      <c r="H222" s="218"/>
      <c r="I222" s="218"/>
      <c r="J222" s="218"/>
      <c r="K222" s="218"/>
      <c r="L222" s="217"/>
      <c r="M222" s="217"/>
      <c r="N222" s="217"/>
      <c r="O222" s="217"/>
    </row>
    <row r="223" spans="1:15" x14ac:dyDescent="0.2">
      <c r="A223" s="217"/>
      <c r="B223" s="217"/>
      <c r="C223" s="217"/>
      <c r="D223" s="217"/>
      <c r="E223" s="217"/>
      <c r="F223" s="217"/>
      <c r="G223" s="218"/>
      <c r="H223" s="218"/>
      <c r="I223" s="218"/>
      <c r="J223" s="218"/>
      <c r="K223" s="218"/>
      <c r="L223" s="217"/>
      <c r="M223" s="217"/>
      <c r="N223" s="217"/>
      <c r="O223" s="217"/>
    </row>
    <row r="224" spans="1:15" x14ac:dyDescent="0.2">
      <c r="A224" s="217"/>
      <c r="B224" s="217"/>
      <c r="C224" s="217"/>
      <c r="D224" s="217"/>
      <c r="E224" s="217"/>
      <c r="F224" s="217"/>
      <c r="G224" s="218"/>
      <c r="H224" s="218"/>
      <c r="I224" s="218"/>
      <c r="J224" s="218"/>
      <c r="K224" s="218"/>
      <c r="L224" s="217"/>
      <c r="M224" s="217"/>
      <c r="N224" s="217"/>
      <c r="O224" s="217"/>
    </row>
    <row r="225" spans="1:15" x14ac:dyDescent="0.2">
      <c r="A225" s="217"/>
      <c r="B225" s="217"/>
      <c r="C225" s="217"/>
      <c r="D225" s="217"/>
      <c r="E225" s="217"/>
      <c r="F225" s="217"/>
      <c r="G225" s="218"/>
      <c r="H225" s="218"/>
      <c r="I225" s="218"/>
      <c r="J225" s="218"/>
      <c r="K225" s="218"/>
      <c r="L225" s="217"/>
      <c r="M225" s="217"/>
      <c r="N225" s="217"/>
      <c r="O225" s="217"/>
    </row>
    <row r="226" spans="1:15" x14ac:dyDescent="0.2">
      <c r="A226" s="217"/>
      <c r="B226" s="217"/>
      <c r="C226" s="217"/>
      <c r="D226" s="217"/>
      <c r="E226" s="217"/>
      <c r="F226" s="217"/>
      <c r="G226" s="218"/>
      <c r="H226" s="218"/>
      <c r="I226" s="218"/>
      <c r="J226" s="218"/>
      <c r="K226" s="218"/>
      <c r="L226" s="217"/>
      <c r="M226" s="217"/>
      <c r="N226" s="217"/>
      <c r="O226" s="217"/>
    </row>
    <row r="227" spans="1:15" x14ac:dyDescent="0.2">
      <c r="A227" s="217"/>
      <c r="B227" s="217"/>
      <c r="C227" s="217"/>
      <c r="D227" s="217"/>
      <c r="E227" s="217"/>
      <c r="F227" s="217"/>
      <c r="G227" s="218"/>
      <c r="H227" s="218"/>
      <c r="I227" s="218"/>
      <c r="J227" s="218"/>
      <c r="K227" s="218"/>
      <c r="L227" s="217"/>
      <c r="M227" s="217"/>
      <c r="N227" s="217"/>
      <c r="O227" s="217"/>
    </row>
    <row r="228" spans="1:15" x14ac:dyDescent="0.2">
      <c r="A228" s="217"/>
      <c r="B228" s="217"/>
      <c r="C228" s="217"/>
      <c r="D228" s="217"/>
      <c r="E228" s="217"/>
      <c r="F228" s="217"/>
      <c r="G228" s="218"/>
      <c r="H228" s="218"/>
      <c r="I228" s="218"/>
      <c r="J228" s="218"/>
      <c r="K228" s="218"/>
      <c r="L228" s="217"/>
      <c r="M228" s="217"/>
      <c r="N228" s="217"/>
      <c r="O228" s="217"/>
    </row>
    <row r="229" spans="1:15" x14ac:dyDescent="0.2">
      <c r="A229" s="217"/>
      <c r="B229" s="217"/>
      <c r="C229" s="217"/>
      <c r="D229" s="217"/>
      <c r="E229" s="217"/>
      <c r="F229" s="217"/>
      <c r="G229" s="218"/>
      <c r="H229" s="218"/>
      <c r="I229" s="218"/>
      <c r="J229" s="218"/>
      <c r="K229" s="218"/>
      <c r="L229" s="217"/>
      <c r="M229" s="217"/>
      <c r="N229" s="217"/>
      <c r="O229" s="217"/>
    </row>
    <row r="230" spans="1:15" x14ac:dyDescent="0.2">
      <c r="A230" s="217"/>
      <c r="B230" s="217"/>
      <c r="C230" s="217"/>
      <c r="D230" s="217"/>
      <c r="E230" s="217"/>
      <c r="F230" s="217"/>
      <c r="G230" s="218"/>
      <c r="H230" s="218"/>
      <c r="I230" s="218"/>
      <c r="J230" s="218"/>
      <c r="K230" s="218"/>
      <c r="L230" s="217"/>
      <c r="M230" s="217"/>
      <c r="N230" s="217"/>
      <c r="O230" s="217"/>
    </row>
    <row r="231" spans="1:15" x14ac:dyDescent="0.2">
      <c r="A231" s="217"/>
      <c r="B231" s="217"/>
      <c r="C231" s="217"/>
      <c r="D231" s="217"/>
      <c r="E231" s="217"/>
      <c r="F231" s="217"/>
      <c r="G231" s="218"/>
      <c r="H231" s="218"/>
      <c r="I231" s="218"/>
      <c r="J231" s="218"/>
      <c r="K231" s="218"/>
      <c r="L231" s="217"/>
      <c r="M231" s="217"/>
      <c r="N231" s="217"/>
      <c r="O231" s="217"/>
    </row>
    <row r="232" spans="1:15" x14ac:dyDescent="0.2">
      <c r="A232" s="217"/>
      <c r="B232" s="217"/>
      <c r="C232" s="217"/>
      <c r="D232" s="217"/>
      <c r="E232" s="217"/>
      <c r="F232" s="217"/>
      <c r="G232" s="218"/>
      <c r="H232" s="218"/>
      <c r="I232" s="218"/>
      <c r="J232" s="218"/>
      <c r="K232" s="218"/>
      <c r="L232" s="217"/>
      <c r="M232" s="217"/>
      <c r="N232" s="217"/>
      <c r="O232" s="217"/>
    </row>
    <row r="233" spans="1:15" x14ac:dyDescent="0.2">
      <c r="A233" s="217"/>
      <c r="B233" s="217"/>
      <c r="C233" s="217"/>
      <c r="D233" s="217"/>
      <c r="E233" s="217"/>
      <c r="F233" s="217"/>
      <c r="G233" s="218"/>
      <c r="H233" s="218"/>
      <c r="I233" s="218"/>
      <c r="J233" s="218"/>
      <c r="K233" s="218"/>
      <c r="L233" s="217"/>
      <c r="M233" s="217"/>
      <c r="N233" s="217"/>
      <c r="O233" s="217"/>
    </row>
    <row r="234" spans="1:15" x14ac:dyDescent="0.2">
      <c r="A234" s="217"/>
      <c r="B234" s="217"/>
      <c r="C234" s="217"/>
      <c r="D234" s="217"/>
      <c r="E234" s="217"/>
      <c r="F234" s="217"/>
      <c r="G234" s="218"/>
      <c r="H234" s="218"/>
      <c r="I234" s="218"/>
      <c r="J234" s="218"/>
      <c r="K234" s="218"/>
      <c r="L234" s="217"/>
      <c r="M234" s="217"/>
      <c r="N234" s="217"/>
      <c r="O234" s="217"/>
    </row>
    <row r="235" spans="1:15" x14ac:dyDescent="0.2">
      <c r="A235" s="217"/>
      <c r="B235" s="217"/>
      <c r="C235" s="217"/>
      <c r="D235" s="217"/>
      <c r="E235" s="217"/>
      <c r="F235" s="217"/>
      <c r="G235" s="218"/>
      <c r="H235" s="218"/>
      <c r="I235" s="218"/>
      <c r="J235" s="218"/>
      <c r="K235" s="218"/>
      <c r="L235" s="217"/>
      <c r="M235" s="217"/>
      <c r="N235" s="217"/>
      <c r="O235" s="217"/>
    </row>
    <row r="236" spans="1:15" x14ac:dyDescent="0.2">
      <c r="A236" s="217"/>
      <c r="B236" s="217"/>
      <c r="C236" s="217"/>
      <c r="D236" s="217"/>
      <c r="E236" s="217"/>
      <c r="F236" s="217"/>
      <c r="G236" s="218"/>
      <c r="H236" s="218"/>
      <c r="I236" s="218"/>
      <c r="J236" s="218"/>
      <c r="K236" s="218"/>
      <c r="L236" s="217"/>
      <c r="M236" s="217"/>
      <c r="N236" s="217"/>
      <c r="O236" s="217"/>
    </row>
    <row r="237" spans="1:15" x14ac:dyDescent="0.2">
      <c r="A237" s="217"/>
      <c r="B237" s="217"/>
      <c r="C237" s="217"/>
      <c r="D237" s="217"/>
      <c r="E237" s="217"/>
      <c r="F237" s="217"/>
      <c r="G237" s="218"/>
      <c r="H237" s="218"/>
      <c r="I237" s="218"/>
      <c r="J237" s="218"/>
      <c r="K237" s="218"/>
      <c r="L237" s="217"/>
      <c r="M237" s="217"/>
      <c r="N237" s="217"/>
      <c r="O237" s="217"/>
    </row>
    <row r="238" spans="1:15" x14ac:dyDescent="0.2">
      <c r="A238" s="217"/>
      <c r="B238" s="217"/>
      <c r="C238" s="217"/>
      <c r="D238" s="217"/>
      <c r="E238" s="217"/>
      <c r="F238" s="217"/>
      <c r="G238" s="218"/>
      <c r="H238" s="218"/>
      <c r="I238" s="218"/>
      <c r="J238" s="218"/>
      <c r="K238" s="218"/>
      <c r="L238" s="217"/>
      <c r="M238" s="217"/>
      <c r="N238" s="217"/>
      <c r="O238" s="217"/>
    </row>
    <row r="239" spans="1:15" x14ac:dyDescent="0.2">
      <c r="A239" s="217"/>
      <c r="B239" s="217"/>
      <c r="C239" s="217"/>
      <c r="D239" s="217"/>
      <c r="E239" s="217"/>
      <c r="F239" s="217"/>
      <c r="G239" s="218"/>
      <c r="H239" s="218"/>
      <c r="I239" s="218"/>
      <c r="J239" s="218"/>
      <c r="K239" s="218"/>
      <c r="L239" s="217"/>
      <c r="M239" s="217"/>
      <c r="N239" s="217"/>
      <c r="O239" s="217"/>
    </row>
    <row r="240" spans="1:15" x14ac:dyDescent="0.2">
      <c r="A240" s="217"/>
      <c r="B240" s="217"/>
      <c r="C240" s="217"/>
      <c r="D240" s="217"/>
      <c r="E240" s="217"/>
      <c r="F240" s="217"/>
      <c r="G240" s="218"/>
      <c r="H240" s="218"/>
      <c r="I240" s="218"/>
      <c r="J240" s="218"/>
      <c r="K240" s="218"/>
      <c r="L240" s="217"/>
      <c r="M240" s="217"/>
      <c r="N240" s="217"/>
      <c r="O240" s="217"/>
    </row>
    <row r="241" spans="1:15" x14ac:dyDescent="0.2">
      <c r="A241" s="217"/>
      <c r="B241" s="217"/>
      <c r="C241" s="217"/>
      <c r="D241" s="217"/>
      <c r="E241" s="217"/>
      <c r="F241" s="217"/>
      <c r="G241" s="218"/>
      <c r="H241" s="218"/>
      <c r="I241" s="218"/>
      <c r="J241" s="218"/>
      <c r="K241" s="218"/>
      <c r="L241" s="217"/>
      <c r="M241" s="217"/>
      <c r="N241" s="217"/>
      <c r="O241" s="217"/>
    </row>
    <row r="242" spans="1:15" x14ac:dyDescent="0.2">
      <c r="A242" s="217"/>
      <c r="B242" s="217"/>
      <c r="C242" s="217"/>
      <c r="D242" s="217"/>
      <c r="E242" s="217"/>
      <c r="F242" s="217"/>
      <c r="G242" s="218"/>
      <c r="H242" s="218"/>
      <c r="I242" s="218"/>
      <c r="J242" s="218"/>
      <c r="K242" s="218"/>
      <c r="L242" s="217"/>
      <c r="M242" s="217"/>
      <c r="N242" s="217"/>
      <c r="O242" s="217"/>
    </row>
    <row r="243" spans="1:15" x14ac:dyDescent="0.2">
      <c r="A243" s="217"/>
      <c r="B243" s="217"/>
      <c r="C243" s="217"/>
      <c r="D243" s="217"/>
      <c r="E243" s="217"/>
      <c r="F243" s="217"/>
      <c r="G243" s="218"/>
      <c r="H243" s="218"/>
      <c r="I243" s="218"/>
      <c r="J243" s="218"/>
      <c r="K243" s="218"/>
      <c r="L243" s="217"/>
      <c r="M243" s="217"/>
      <c r="N243" s="217"/>
      <c r="O243" s="217"/>
    </row>
    <row r="244" spans="1:15" x14ac:dyDescent="0.2">
      <c r="A244" s="217"/>
      <c r="B244" s="217"/>
      <c r="C244" s="217"/>
      <c r="D244" s="217"/>
      <c r="E244" s="217"/>
      <c r="F244" s="217"/>
      <c r="G244" s="218"/>
      <c r="H244" s="218"/>
      <c r="I244" s="218"/>
      <c r="J244" s="218"/>
      <c r="K244" s="218"/>
      <c r="L244" s="217"/>
      <c r="M244" s="217"/>
      <c r="N244" s="217"/>
      <c r="O244" s="217"/>
    </row>
    <row r="245" spans="1:15" x14ac:dyDescent="0.2">
      <c r="A245" s="217"/>
      <c r="B245" s="217"/>
      <c r="C245" s="217"/>
      <c r="D245" s="217"/>
      <c r="E245" s="217"/>
      <c r="F245" s="217"/>
      <c r="G245" s="218"/>
      <c r="H245" s="218"/>
      <c r="I245" s="218"/>
      <c r="J245" s="218"/>
      <c r="K245" s="218"/>
      <c r="L245" s="217"/>
      <c r="M245" s="217"/>
      <c r="N245" s="217"/>
      <c r="O245" s="217"/>
    </row>
    <row r="246" spans="1:15" x14ac:dyDescent="0.2">
      <c r="A246" s="217"/>
      <c r="B246" s="217"/>
      <c r="C246" s="217"/>
      <c r="D246" s="217"/>
      <c r="E246" s="217"/>
      <c r="F246" s="217"/>
      <c r="G246" s="218"/>
      <c r="H246" s="218"/>
      <c r="I246" s="218"/>
      <c r="J246" s="218"/>
      <c r="K246" s="218"/>
      <c r="L246" s="217"/>
      <c r="M246" s="217"/>
      <c r="N246" s="217"/>
      <c r="O246" s="217"/>
    </row>
    <row r="247" spans="1:15" x14ac:dyDescent="0.2">
      <c r="A247" s="217"/>
      <c r="B247" s="217"/>
      <c r="C247" s="217"/>
      <c r="D247" s="217"/>
      <c r="E247" s="217"/>
      <c r="F247" s="217"/>
      <c r="G247" s="218"/>
      <c r="H247" s="218"/>
      <c r="I247" s="218"/>
      <c r="J247" s="218"/>
      <c r="K247" s="218"/>
      <c r="L247" s="217"/>
      <c r="M247" s="217"/>
      <c r="N247" s="217"/>
      <c r="O247" s="217"/>
    </row>
    <row r="248" spans="1:15" x14ac:dyDescent="0.2">
      <c r="A248" s="217"/>
      <c r="B248" s="217"/>
      <c r="C248" s="217"/>
      <c r="D248" s="217"/>
      <c r="E248" s="217"/>
      <c r="F248" s="217"/>
      <c r="G248" s="218"/>
      <c r="H248" s="218"/>
      <c r="I248" s="218"/>
      <c r="J248" s="218"/>
      <c r="K248" s="218"/>
      <c r="L248" s="217"/>
      <c r="M248" s="217"/>
      <c r="N248" s="217"/>
      <c r="O248" s="217"/>
    </row>
    <row r="249" spans="1:15" x14ac:dyDescent="0.2">
      <c r="A249" s="217"/>
      <c r="B249" s="217"/>
      <c r="C249" s="217"/>
      <c r="D249" s="217"/>
      <c r="E249" s="217"/>
      <c r="F249" s="217"/>
      <c r="G249" s="218"/>
      <c r="H249" s="218"/>
      <c r="I249" s="218"/>
      <c r="J249" s="218"/>
      <c r="K249" s="218"/>
      <c r="L249" s="217"/>
      <c r="M249" s="217"/>
      <c r="N249" s="217"/>
      <c r="O249" s="217"/>
    </row>
    <row r="250" spans="1:15" x14ac:dyDescent="0.2">
      <c r="A250" s="217"/>
      <c r="B250" s="217"/>
      <c r="C250" s="217"/>
      <c r="D250" s="217"/>
      <c r="E250" s="217"/>
      <c r="F250" s="217"/>
      <c r="G250" s="218"/>
      <c r="H250" s="218"/>
      <c r="I250" s="218"/>
      <c r="J250" s="218"/>
      <c r="K250" s="218"/>
      <c r="L250" s="217"/>
      <c r="M250" s="217"/>
      <c r="N250" s="217"/>
      <c r="O250" s="217"/>
    </row>
    <row r="251" spans="1:15" x14ac:dyDescent="0.2">
      <c r="A251" s="217"/>
      <c r="B251" s="217"/>
      <c r="C251" s="217"/>
      <c r="D251" s="217"/>
      <c r="E251" s="217"/>
      <c r="F251" s="217"/>
      <c r="G251" s="218"/>
      <c r="H251" s="218"/>
      <c r="I251" s="218"/>
      <c r="J251" s="218"/>
      <c r="K251" s="218"/>
      <c r="L251" s="217"/>
      <c r="M251" s="217"/>
      <c r="N251" s="217"/>
      <c r="O251" s="217"/>
    </row>
    <row r="252" spans="1:15" x14ac:dyDescent="0.2">
      <c r="A252" s="217"/>
      <c r="B252" s="217"/>
      <c r="C252" s="217"/>
      <c r="D252" s="217"/>
      <c r="E252" s="217"/>
      <c r="F252" s="217"/>
      <c r="G252" s="218"/>
      <c r="H252" s="218"/>
      <c r="I252" s="218"/>
      <c r="J252" s="218"/>
      <c r="K252" s="218"/>
      <c r="L252" s="217"/>
      <c r="M252" s="217"/>
      <c r="N252" s="217"/>
      <c r="O252" s="217"/>
    </row>
    <row r="253" spans="1:15" x14ac:dyDescent="0.2">
      <c r="A253" s="217"/>
      <c r="B253" s="217"/>
      <c r="C253" s="217"/>
      <c r="D253" s="217"/>
      <c r="E253" s="217"/>
      <c r="F253" s="217"/>
      <c r="G253" s="218"/>
      <c r="H253" s="218"/>
      <c r="I253" s="218"/>
      <c r="J253" s="218"/>
      <c r="K253" s="218"/>
      <c r="L253" s="217"/>
      <c r="M253" s="217"/>
      <c r="N253" s="217"/>
      <c r="O253" s="217"/>
    </row>
    <row r="254" spans="1:15" x14ac:dyDescent="0.2">
      <c r="A254" s="217"/>
      <c r="B254" s="217"/>
      <c r="C254" s="217"/>
      <c r="D254" s="217"/>
      <c r="E254" s="217"/>
      <c r="F254" s="217"/>
      <c r="G254" s="218"/>
      <c r="H254" s="218"/>
      <c r="I254" s="218"/>
      <c r="J254" s="218"/>
      <c r="K254" s="218"/>
      <c r="L254" s="217"/>
      <c r="M254" s="217"/>
      <c r="N254" s="217"/>
      <c r="O254" s="217"/>
    </row>
    <row r="255" spans="1:15" x14ac:dyDescent="0.2">
      <c r="A255" s="217"/>
      <c r="B255" s="217"/>
      <c r="C255" s="217"/>
      <c r="D255" s="217"/>
      <c r="E255" s="217"/>
      <c r="F255" s="217"/>
      <c r="G255" s="218"/>
      <c r="H255" s="218"/>
      <c r="I255" s="218"/>
      <c r="J255" s="218"/>
      <c r="K255" s="218"/>
      <c r="L255" s="217"/>
      <c r="M255" s="217"/>
      <c r="N255" s="217"/>
      <c r="O255" s="217"/>
    </row>
    <row r="256" spans="1:15" x14ac:dyDescent="0.2">
      <c r="A256" s="217"/>
      <c r="B256" s="217"/>
      <c r="C256" s="217"/>
      <c r="D256" s="217"/>
      <c r="E256" s="217"/>
      <c r="F256" s="217"/>
      <c r="G256" s="218"/>
      <c r="H256" s="218"/>
      <c r="I256" s="218"/>
      <c r="J256" s="218"/>
      <c r="K256" s="218"/>
      <c r="L256" s="217"/>
      <c r="M256" s="217"/>
      <c r="N256" s="217"/>
      <c r="O256" s="217"/>
    </row>
    <row r="257" spans="1:15" x14ac:dyDescent="0.2">
      <c r="A257" s="217"/>
      <c r="B257" s="217"/>
      <c r="C257" s="217"/>
      <c r="D257" s="217"/>
      <c r="E257" s="217"/>
      <c r="F257" s="217"/>
      <c r="G257" s="218"/>
      <c r="H257" s="218"/>
      <c r="I257" s="218"/>
      <c r="J257" s="218"/>
      <c r="K257" s="218"/>
      <c r="L257" s="217"/>
      <c r="M257" s="217"/>
      <c r="N257" s="217"/>
      <c r="O257" s="217"/>
    </row>
    <row r="258" spans="1:15" x14ac:dyDescent="0.2">
      <c r="A258" s="217"/>
      <c r="B258" s="217"/>
      <c r="C258" s="217"/>
      <c r="D258" s="217"/>
      <c r="E258" s="217"/>
      <c r="F258" s="217"/>
      <c r="G258" s="218"/>
      <c r="H258" s="218"/>
      <c r="I258" s="218"/>
      <c r="J258" s="218"/>
      <c r="K258" s="218"/>
      <c r="L258" s="217"/>
      <c r="M258" s="217"/>
      <c r="N258" s="217"/>
      <c r="O258" s="217"/>
    </row>
    <row r="259" spans="1:15" x14ac:dyDescent="0.2">
      <c r="A259" s="217"/>
      <c r="B259" s="217"/>
      <c r="C259" s="217"/>
      <c r="D259" s="217"/>
      <c r="E259" s="217"/>
      <c r="F259" s="217"/>
      <c r="G259" s="218"/>
      <c r="H259" s="218"/>
      <c r="I259" s="218"/>
      <c r="J259" s="218"/>
      <c r="K259" s="218"/>
      <c r="L259" s="217"/>
      <c r="M259" s="217"/>
      <c r="N259" s="217"/>
      <c r="O259" s="217"/>
    </row>
    <row r="260" spans="1:15" x14ac:dyDescent="0.2">
      <c r="A260" s="217"/>
      <c r="B260" s="217"/>
      <c r="C260" s="217"/>
      <c r="D260" s="217"/>
      <c r="E260" s="217"/>
      <c r="F260" s="217"/>
      <c r="G260" s="218"/>
      <c r="H260" s="218"/>
      <c r="I260" s="218"/>
      <c r="J260" s="218"/>
      <c r="K260" s="218"/>
      <c r="L260" s="217"/>
      <c r="M260" s="217"/>
      <c r="N260" s="217"/>
      <c r="O260" s="217"/>
    </row>
    <row r="261" spans="1:15" x14ac:dyDescent="0.2">
      <c r="A261" s="217"/>
      <c r="B261" s="217"/>
      <c r="C261" s="217"/>
      <c r="D261" s="217"/>
      <c r="E261" s="217"/>
      <c r="F261" s="217"/>
      <c r="G261" s="218"/>
      <c r="H261" s="218"/>
      <c r="I261" s="218"/>
      <c r="J261" s="218"/>
      <c r="K261" s="218"/>
      <c r="L261" s="217"/>
      <c r="M261" s="217"/>
      <c r="N261" s="217"/>
      <c r="O261" s="217"/>
    </row>
    <row r="262" spans="1:15" x14ac:dyDescent="0.2">
      <c r="A262" s="217"/>
      <c r="B262" s="217"/>
      <c r="C262" s="217"/>
      <c r="D262" s="217"/>
      <c r="E262" s="217"/>
      <c r="F262" s="217"/>
      <c r="G262" s="218"/>
      <c r="H262" s="218"/>
      <c r="I262" s="218"/>
      <c r="J262" s="218"/>
      <c r="K262" s="218"/>
      <c r="L262" s="217"/>
      <c r="M262" s="217"/>
      <c r="N262" s="217"/>
      <c r="O262" s="217"/>
    </row>
    <row r="263" spans="1:15" x14ac:dyDescent="0.2">
      <c r="A263" s="217"/>
      <c r="B263" s="217"/>
      <c r="C263" s="217"/>
      <c r="D263" s="217"/>
      <c r="E263" s="217"/>
      <c r="F263" s="217"/>
      <c r="G263" s="218"/>
      <c r="H263" s="218"/>
      <c r="I263" s="218"/>
      <c r="J263" s="218"/>
      <c r="K263" s="218"/>
      <c r="L263" s="217"/>
      <c r="M263" s="217"/>
      <c r="N263" s="217"/>
      <c r="O263" s="217"/>
    </row>
    <row r="264" spans="1:15" x14ac:dyDescent="0.2">
      <c r="A264" s="217"/>
      <c r="B264" s="217"/>
      <c r="C264" s="217"/>
      <c r="D264" s="217"/>
      <c r="E264" s="217"/>
      <c r="F264" s="217"/>
      <c r="G264" s="218"/>
      <c r="H264" s="218"/>
      <c r="I264" s="218"/>
      <c r="J264" s="218"/>
      <c r="K264" s="218"/>
      <c r="L264" s="217"/>
      <c r="M264" s="217"/>
      <c r="N264" s="217"/>
      <c r="O264" s="217"/>
    </row>
    <row r="265" spans="1:15" x14ac:dyDescent="0.2">
      <c r="A265" s="217"/>
      <c r="B265" s="217"/>
      <c r="C265" s="217"/>
      <c r="D265" s="217"/>
      <c r="E265" s="217"/>
      <c r="F265" s="217"/>
      <c r="G265" s="218"/>
      <c r="H265" s="218"/>
      <c r="I265" s="218"/>
      <c r="J265" s="218"/>
      <c r="K265" s="218"/>
      <c r="L265" s="217"/>
      <c r="M265" s="217"/>
      <c r="N265" s="217"/>
      <c r="O265" s="217"/>
    </row>
    <row r="266" spans="1:15" x14ac:dyDescent="0.2">
      <c r="A266" s="217"/>
      <c r="B266" s="217"/>
      <c r="C266" s="217"/>
      <c r="D266" s="217"/>
      <c r="E266" s="217"/>
      <c r="F266" s="217"/>
      <c r="G266" s="218"/>
      <c r="H266" s="218"/>
      <c r="I266" s="218"/>
      <c r="J266" s="218"/>
      <c r="K266" s="218"/>
      <c r="L266" s="217"/>
      <c r="M266" s="217"/>
      <c r="N266" s="217"/>
      <c r="O266" s="217"/>
    </row>
    <row r="267" spans="1:15" x14ac:dyDescent="0.2">
      <c r="A267" s="217"/>
      <c r="B267" s="217"/>
      <c r="C267" s="217"/>
      <c r="D267" s="217"/>
      <c r="E267" s="217"/>
      <c r="F267" s="217"/>
      <c r="G267" s="218"/>
      <c r="H267" s="218"/>
      <c r="I267" s="218"/>
      <c r="J267" s="218"/>
      <c r="K267" s="218"/>
      <c r="L267" s="217"/>
      <c r="M267" s="217"/>
      <c r="N267" s="217"/>
      <c r="O267" s="217"/>
    </row>
    <row r="268" spans="1:15" x14ac:dyDescent="0.2">
      <c r="A268" s="217"/>
      <c r="B268" s="217"/>
      <c r="C268" s="217"/>
      <c r="D268" s="217"/>
      <c r="E268" s="217"/>
      <c r="F268" s="217"/>
      <c r="G268" s="218"/>
      <c r="H268" s="218"/>
      <c r="I268" s="218"/>
      <c r="J268" s="218"/>
      <c r="K268" s="218"/>
      <c r="L268" s="217"/>
      <c r="M268" s="217"/>
      <c r="N268" s="217"/>
      <c r="O268" s="217"/>
    </row>
    <row r="269" spans="1:15" x14ac:dyDescent="0.2">
      <c r="A269" s="217"/>
      <c r="B269" s="217"/>
      <c r="C269" s="217"/>
      <c r="D269" s="217"/>
      <c r="E269" s="217"/>
      <c r="F269" s="217"/>
      <c r="G269" s="218"/>
      <c r="H269" s="218"/>
      <c r="I269" s="218"/>
      <c r="J269" s="218"/>
      <c r="K269" s="218"/>
      <c r="L269" s="217"/>
      <c r="M269" s="217"/>
      <c r="N269" s="217"/>
      <c r="O269" s="217"/>
    </row>
    <row r="270" spans="1:15" x14ac:dyDescent="0.2">
      <c r="A270" s="217"/>
      <c r="B270" s="217"/>
      <c r="C270" s="217"/>
      <c r="D270" s="217"/>
      <c r="E270" s="217"/>
      <c r="F270" s="217"/>
      <c r="G270" s="218"/>
      <c r="H270" s="218"/>
      <c r="I270" s="218"/>
      <c r="J270" s="218"/>
      <c r="K270" s="218"/>
      <c r="L270" s="217"/>
      <c r="M270" s="217"/>
      <c r="N270" s="217"/>
      <c r="O270" s="217"/>
    </row>
    <row r="271" spans="1:15" x14ac:dyDescent="0.2">
      <c r="A271" s="217"/>
      <c r="B271" s="217"/>
      <c r="C271" s="217"/>
      <c r="D271" s="217"/>
      <c r="E271" s="217"/>
      <c r="F271" s="217"/>
      <c r="G271" s="218"/>
      <c r="H271" s="218"/>
      <c r="I271" s="218"/>
      <c r="J271" s="218"/>
      <c r="K271" s="218"/>
      <c r="L271" s="217"/>
      <c r="M271" s="217"/>
      <c r="N271" s="217"/>
      <c r="O271" s="217"/>
    </row>
    <row r="272" spans="1:15" x14ac:dyDescent="0.2">
      <c r="A272" s="217"/>
      <c r="B272" s="217"/>
      <c r="C272" s="217"/>
      <c r="D272" s="217"/>
      <c r="E272" s="217"/>
      <c r="F272" s="217"/>
      <c r="G272" s="218"/>
      <c r="H272" s="218"/>
      <c r="I272" s="218"/>
      <c r="J272" s="218"/>
      <c r="K272" s="218"/>
      <c r="L272" s="217"/>
      <c r="M272" s="217"/>
      <c r="N272" s="217"/>
      <c r="O272" s="217"/>
    </row>
    <row r="273" spans="1:15" x14ac:dyDescent="0.2">
      <c r="A273" s="217"/>
      <c r="B273" s="217"/>
      <c r="C273" s="217"/>
      <c r="D273" s="217"/>
      <c r="E273" s="217"/>
      <c r="F273" s="217"/>
      <c r="G273" s="218"/>
      <c r="H273" s="218"/>
      <c r="I273" s="218"/>
      <c r="J273" s="218"/>
      <c r="K273" s="218"/>
      <c r="L273" s="217"/>
      <c r="M273" s="217"/>
      <c r="N273" s="217"/>
      <c r="O273" s="217"/>
    </row>
    <row r="274" spans="1:15" x14ac:dyDescent="0.2">
      <c r="A274" s="217"/>
      <c r="B274" s="217"/>
      <c r="C274" s="217"/>
      <c r="D274" s="217"/>
      <c r="E274" s="217"/>
      <c r="F274" s="217"/>
      <c r="G274" s="218"/>
      <c r="H274" s="218"/>
      <c r="I274" s="218"/>
      <c r="J274" s="218"/>
      <c r="K274" s="218"/>
      <c r="L274" s="217"/>
      <c r="M274" s="217"/>
      <c r="N274" s="217"/>
      <c r="O274" s="217"/>
    </row>
    <row r="275" spans="1:15" x14ac:dyDescent="0.2">
      <c r="A275" s="217"/>
      <c r="B275" s="217"/>
      <c r="C275" s="217"/>
      <c r="D275" s="217"/>
      <c r="E275" s="217"/>
      <c r="F275" s="217"/>
      <c r="G275" s="218"/>
      <c r="H275" s="218"/>
      <c r="I275" s="218"/>
      <c r="J275" s="218"/>
      <c r="K275" s="218"/>
      <c r="L275" s="217"/>
      <c r="M275" s="217"/>
      <c r="N275" s="217"/>
      <c r="O275" s="217"/>
    </row>
    <row r="276" spans="1:15" x14ac:dyDescent="0.2">
      <c r="A276" s="217"/>
      <c r="B276" s="217"/>
      <c r="C276" s="217"/>
      <c r="D276" s="217"/>
      <c r="E276" s="217"/>
      <c r="F276" s="217"/>
      <c r="G276" s="218"/>
      <c r="H276" s="218"/>
      <c r="I276" s="218"/>
      <c r="J276" s="218"/>
      <c r="K276" s="218"/>
      <c r="L276" s="217"/>
      <c r="M276" s="217"/>
      <c r="N276" s="217"/>
      <c r="O276" s="217"/>
    </row>
    <row r="277" spans="1:15" x14ac:dyDescent="0.2">
      <c r="A277" s="217"/>
      <c r="B277" s="217"/>
      <c r="C277" s="217"/>
      <c r="D277" s="217"/>
      <c r="E277" s="217"/>
      <c r="F277" s="217"/>
      <c r="G277" s="218"/>
      <c r="H277" s="218"/>
      <c r="I277" s="218"/>
      <c r="J277" s="218"/>
      <c r="K277" s="218"/>
      <c r="L277" s="217"/>
      <c r="M277" s="217"/>
      <c r="N277" s="217"/>
      <c r="O277" s="217"/>
    </row>
    <row r="278" spans="1:15" x14ac:dyDescent="0.2">
      <c r="A278" s="217"/>
      <c r="B278" s="217"/>
      <c r="C278" s="217"/>
      <c r="D278" s="217"/>
      <c r="E278" s="217"/>
      <c r="F278" s="217"/>
      <c r="G278" s="218"/>
      <c r="H278" s="218"/>
      <c r="I278" s="218"/>
      <c r="J278" s="218"/>
      <c r="K278" s="218"/>
      <c r="L278" s="217"/>
      <c r="M278" s="217"/>
      <c r="N278" s="217"/>
      <c r="O278" s="217"/>
    </row>
    <row r="279" spans="1:15" x14ac:dyDescent="0.2">
      <c r="A279" s="217"/>
      <c r="B279" s="217"/>
      <c r="C279" s="217"/>
      <c r="D279" s="217"/>
      <c r="E279" s="217"/>
      <c r="F279" s="217"/>
      <c r="G279" s="218"/>
      <c r="H279" s="218"/>
      <c r="I279" s="218"/>
      <c r="J279" s="218"/>
      <c r="K279" s="218"/>
      <c r="L279" s="217"/>
      <c r="M279" s="217"/>
      <c r="N279" s="217"/>
      <c r="O279" s="217"/>
    </row>
    <row r="280" spans="1:15" x14ac:dyDescent="0.2">
      <c r="A280" s="217"/>
      <c r="B280" s="217"/>
      <c r="C280" s="217"/>
      <c r="D280" s="217"/>
      <c r="E280" s="217"/>
      <c r="F280" s="217"/>
      <c r="G280" s="218"/>
      <c r="H280" s="218"/>
      <c r="I280" s="218"/>
      <c r="J280" s="218"/>
      <c r="K280" s="218"/>
      <c r="L280" s="217"/>
      <c r="M280" s="217"/>
      <c r="N280" s="217"/>
      <c r="O280" s="217"/>
    </row>
    <row r="281" spans="1:15" x14ac:dyDescent="0.2">
      <c r="A281" s="217"/>
      <c r="B281" s="217"/>
      <c r="C281" s="217"/>
      <c r="D281" s="217"/>
      <c r="E281" s="217"/>
      <c r="F281" s="217"/>
      <c r="G281" s="218"/>
      <c r="H281" s="218"/>
      <c r="I281" s="218"/>
      <c r="J281" s="218"/>
      <c r="K281" s="218"/>
      <c r="L281" s="217"/>
      <c r="M281" s="217"/>
      <c r="N281" s="217"/>
      <c r="O281" s="217"/>
    </row>
    <row r="282" spans="1:15" x14ac:dyDescent="0.2">
      <c r="A282" s="217"/>
      <c r="B282" s="217"/>
      <c r="C282" s="217"/>
      <c r="D282" s="217"/>
      <c r="E282" s="217"/>
      <c r="F282" s="217"/>
      <c r="G282" s="218"/>
      <c r="H282" s="218"/>
      <c r="I282" s="218"/>
      <c r="J282" s="218"/>
      <c r="K282" s="218"/>
      <c r="L282" s="217"/>
      <c r="M282" s="217"/>
      <c r="N282" s="217"/>
      <c r="O282" s="217"/>
    </row>
    <row r="283" spans="1:15" x14ac:dyDescent="0.2">
      <c r="A283" s="217"/>
      <c r="B283" s="217"/>
      <c r="C283" s="217"/>
      <c r="D283" s="217"/>
      <c r="E283" s="217"/>
      <c r="F283" s="217"/>
      <c r="G283" s="218"/>
      <c r="H283" s="218"/>
      <c r="I283" s="218"/>
      <c r="J283" s="218"/>
      <c r="K283" s="218"/>
      <c r="L283" s="217"/>
      <c r="M283" s="217"/>
      <c r="N283" s="217"/>
      <c r="O283" s="217"/>
    </row>
    <row r="284" spans="1:15" x14ac:dyDescent="0.2">
      <c r="A284" s="217"/>
      <c r="B284" s="217"/>
      <c r="C284" s="217"/>
      <c r="D284" s="217"/>
      <c r="E284" s="217"/>
      <c r="F284" s="217"/>
      <c r="G284" s="218"/>
      <c r="H284" s="218"/>
      <c r="I284" s="218"/>
      <c r="J284" s="218"/>
      <c r="K284" s="218"/>
      <c r="L284" s="217"/>
      <c r="M284" s="217"/>
      <c r="N284" s="217"/>
      <c r="O284" s="217"/>
    </row>
    <row r="285" spans="1:15" x14ac:dyDescent="0.2">
      <c r="A285" s="217"/>
      <c r="B285" s="217"/>
      <c r="C285" s="217"/>
      <c r="D285" s="217"/>
      <c r="E285" s="217"/>
      <c r="F285" s="217"/>
      <c r="G285" s="218"/>
      <c r="H285" s="218"/>
      <c r="I285" s="218"/>
      <c r="J285" s="218"/>
      <c r="K285" s="218"/>
      <c r="L285" s="217"/>
      <c r="M285" s="217"/>
      <c r="N285" s="217"/>
      <c r="O285" s="217"/>
    </row>
    <row r="286" spans="1:15" x14ac:dyDescent="0.2">
      <c r="A286" s="217"/>
      <c r="B286" s="217"/>
      <c r="C286" s="217"/>
      <c r="D286" s="217"/>
      <c r="E286" s="217"/>
      <c r="F286" s="217"/>
      <c r="G286" s="218"/>
      <c r="H286" s="218"/>
      <c r="I286" s="218"/>
      <c r="J286" s="218"/>
      <c r="K286" s="218"/>
      <c r="L286" s="217"/>
      <c r="M286" s="217"/>
      <c r="N286" s="217"/>
      <c r="O286" s="217"/>
    </row>
    <row r="287" spans="1:15" x14ac:dyDescent="0.2">
      <c r="A287" s="217"/>
      <c r="B287" s="217"/>
      <c r="C287" s="217"/>
      <c r="D287" s="217"/>
      <c r="E287" s="217"/>
      <c r="F287" s="217"/>
      <c r="G287" s="218"/>
      <c r="H287" s="218"/>
      <c r="I287" s="218"/>
      <c r="J287" s="218"/>
      <c r="K287" s="218"/>
      <c r="L287" s="217"/>
      <c r="M287" s="217"/>
      <c r="N287" s="217"/>
      <c r="O287" s="217"/>
    </row>
    <row r="288" spans="1:15" x14ac:dyDescent="0.2">
      <c r="A288" s="217"/>
      <c r="B288" s="217"/>
      <c r="C288" s="217"/>
      <c r="D288" s="217"/>
      <c r="E288" s="217"/>
      <c r="F288" s="217"/>
      <c r="G288" s="218"/>
      <c r="H288" s="218"/>
      <c r="I288" s="218"/>
      <c r="J288" s="218"/>
      <c r="K288" s="218"/>
      <c r="L288" s="217"/>
      <c r="M288" s="217"/>
      <c r="N288" s="217"/>
      <c r="O288" s="217"/>
    </row>
    <row r="289" spans="1:15" x14ac:dyDescent="0.2">
      <c r="A289" s="217"/>
      <c r="B289" s="217"/>
      <c r="C289" s="217"/>
      <c r="D289" s="217"/>
      <c r="E289" s="217"/>
      <c r="F289" s="217"/>
      <c r="G289" s="218"/>
      <c r="H289" s="218"/>
      <c r="I289" s="218"/>
      <c r="J289" s="218"/>
      <c r="K289" s="218"/>
      <c r="L289" s="217"/>
      <c r="M289" s="217"/>
      <c r="N289" s="217"/>
      <c r="O289" s="217"/>
    </row>
    <row r="290" spans="1:15" x14ac:dyDescent="0.2">
      <c r="A290" s="217"/>
      <c r="B290" s="217"/>
      <c r="C290" s="217"/>
      <c r="D290" s="217"/>
      <c r="E290" s="217"/>
      <c r="F290" s="217"/>
      <c r="G290" s="218"/>
      <c r="H290" s="218"/>
      <c r="I290" s="218"/>
      <c r="J290" s="218"/>
      <c r="K290" s="218"/>
      <c r="L290" s="217"/>
      <c r="M290" s="217"/>
      <c r="N290" s="217"/>
      <c r="O290" s="217"/>
    </row>
    <row r="291" spans="1:15" x14ac:dyDescent="0.2">
      <c r="A291" s="217"/>
      <c r="B291" s="217"/>
      <c r="C291" s="217"/>
      <c r="D291" s="217"/>
      <c r="E291" s="217"/>
      <c r="F291" s="217"/>
      <c r="G291" s="218"/>
      <c r="H291" s="218"/>
      <c r="I291" s="218"/>
      <c r="J291" s="218"/>
      <c r="K291" s="218"/>
      <c r="L291" s="217"/>
      <c r="M291" s="217"/>
      <c r="N291" s="217"/>
      <c r="O291" s="217"/>
    </row>
    <row r="292" spans="1:15" x14ac:dyDescent="0.2">
      <c r="A292" s="217"/>
      <c r="B292" s="217"/>
      <c r="C292" s="217"/>
      <c r="D292" s="217"/>
      <c r="E292" s="217"/>
      <c r="F292" s="217"/>
      <c r="G292" s="218"/>
      <c r="H292" s="218"/>
      <c r="I292" s="218"/>
      <c r="J292" s="218"/>
      <c r="K292" s="218"/>
      <c r="L292" s="217"/>
      <c r="M292" s="217"/>
      <c r="N292" s="217"/>
      <c r="O292" s="217"/>
    </row>
    <row r="293" spans="1:15" x14ac:dyDescent="0.2">
      <c r="A293" s="217"/>
      <c r="B293" s="217"/>
      <c r="C293" s="217"/>
      <c r="D293" s="217"/>
      <c r="E293" s="217"/>
      <c r="F293" s="217"/>
      <c r="G293" s="218"/>
      <c r="H293" s="218"/>
      <c r="I293" s="218"/>
      <c r="J293" s="218"/>
      <c r="K293" s="218"/>
      <c r="L293" s="217"/>
      <c r="M293" s="217"/>
      <c r="N293" s="217"/>
      <c r="O293" s="217"/>
    </row>
    <row r="294" spans="1:15" x14ac:dyDescent="0.2">
      <c r="A294" s="217"/>
      <c r="B294" s="217"/>
      <c r="C294" s="217"/>
      <c r="D294" s="217"/>
      <c r="E294" s="217"/>
      <c r="F294" s="217"/>
      <c r="G294" s="218"/>
      <c r="H294" s="218"/>
      <c r="I294" s="218"/>
      <c r="J294" s="218"/>
      <c r="K294" s="218"/>
      <c r="L294" s="217"/>
      <c r="M294" s="217"/>
      <c r="N294" s="217"/>
      <c r="O294" s="217"/>
    </row>
    <row r="295" spans="1:15" x14ac:dyDescent="0.2">
      <c r="A295" s="217"/>
      <c r="B295" s="217"/>
      <c r="C295" s="217"/>
      <c r="D295" s="217"/>
      <c r="E295" s="217"/>
      <c r="F295" s="217"/>
      <c r="G295" s="218"/>
      <c r="H295" s="218"/>
      <c r="I295" s="218"/>
      <c r="J295" s="218"/>
      <c r="K295" s="218"/>
      <c r="L295" s="217"/>
      <c r="M295" s="217"/>
      <c r="N295" s="217"/>
      <c r="O295" s="217"/>
    </row>
    <row r="296" spans="1:15" x14ac:dyDescent="0.2">
      <c r="A296" s="217"/>
      <c r="B296" s="217"/>
      <c r="C296" s="217"/>
      <c r="D296" s="217"/>
      <c r="E296" s="217"/>
      <c r="F296" s="217"/>
      <c r="G296" s="218"/>
      <c r="H296" s="218"/>
      <c r="I296" s="218"/>
      <c r="J296" s="218"/>
      <c r="K296" s="218"/>
      <c r="L296" s="217"/>
      <c r="M296" s="217"/>
      <c r="N296" s="217"/>
      <c r="O296" s="217"/>
    </row>
    <row r="297" spans="1:15" x14ac:dyDescent="0.2">
      <c r="A297" s="217"/>
      <c r="B297" s="217"/>
      <c r="C297" s="217"/>
      <c r="D297" s="217"/>
      <c r="E297" s="217"/>
      <c r="F297" s="217"/>
      <c r="G297" s="218"/>
      <c r="H297" s="218"/>
      <c r="I297" s="218"/>
      <c r="J297" s="218"/>
      <c r="K297" s="218"/>
      <c r="L297" s="217"/>
      <c r="M297" s="217"/>
      <c r="N297" s="217"/>
      <c r="O297" s="217"/>
    </row>
    <row r="298" spans="1:15" x14ac:dyDescent="0.2">
      <c r="A298" s="217"/>
      <c r="B298" s="217"/>
      <c r="C298" s="217"/>
      <c r="D298" s="217"/>
      <c r="E298" s="217"/>
      <c r="F298" s="217"/>
      <c r="G298" s="218"/>
      <c r="H298" s="218"/>
      <c r="I298" s="218"/>
      <c r="J298" s="218"/>
      <c r="K298" s="218"/>
      <c r="L298" s="217"/>
      <c r="M298" s="217"/>
      <c r="N298" s="217"/>
      <c r="O298" s="217"/>
    </row>
    <row r="299" spans="1:15" x14ac:dyDescent="0.2">
      <c r="A299" s="217"/>
      <c r="B299" s="217"/>
      <c r="C299" s="217"/>
      <c r="D299" s="217"/>
      <c r="E299" s="217"/>
      <c r="F299" s="217"/>
      <c r="G299" s="218"/>
      <c r="H299" s="218"/>
      <c r="I299" s="218"/>
      <c r="J299" s="218"/>
      <c r="K299" s="218"/>
      <c r="L299" s="217"/>
      <c r="M299" s="217"/>
      <c r="N299" s="217"/>
      <c r="O299" s="217"/>
    </row>
    <row r="300" spans="1:15" x14ac:dyDescent="0.2">
      <c r="A300" s="217"/>
      <c r="B300" s="217"/>
      <c r="C300" s="217"/>
      <c r="D300" s="217"/>
      <c r="E300" s="217"/>
      <c r="F300" s="217"/>
      <c r="G300" s="218"/>
      <c r="H300" s="218"/>
      <c r="I300" s="218"/>
      <c r="J300" s="218"/>
      <c r="K300" s="218"/>
      <c r="L300" s="217"/>
      <c r="M300" s="217"/>
      <c r="N300" s="217"/>
      <c r="O300" s="217"/>
    </row>
    <row r="301" spans="1:15" x14ac:dyDescent="0.2">
      <c r="A301" s="217"/>
      <c r="B301" s="217"/>
      <c r="C301" s="217"/>
      <c r="D301" s="217"/>
      <c r="E301" s="217"/>
      <c r="F301" s="217"/>
      <c r="G301" s="218"/>
      <c r="H301" s="218"/>
      <c r="I301" s="218"/>
      <c r="J301" s="218"/>
      <c r="K301" s="218"/>
      <c r="L301" s="217"/>
      <c r="M301" s="217"/>
      <c r="N301" s="217"/>
      <c r="O301" s="217"/>
    </row>
    <row r="302" spans="1:15" x14ac:dyDescent="0.2">
      <c r="A302" s="217"/>
      <c r="B302" s="217"/>
      <c r="C302" s="217"/>
      <c r="D302" s="217"/>
      <c r="E302" s="217"/>
      <c r="F302" s="217"/>
      <c r="G302" s="218"/>
      <c r="H302" s="218"/>
      <c r="I302" s="218"/>
      <c r="J302" s="218"/>
      <c r="K302" s="218"/>
      <c r="L302" s="217"/>
      <c r="M302" s="217"/>
      <c r="N302" s="217"/>
      <c r="O302" s="217"/>
    </row>
    <row r="303" spans="1:15" x14ac:dyDescent="0.2">
      <c r="A303" s="217"/>
      <c r="B303" s="217"/>
      <c r="C303" s="217"/>
      <c r="D303" s="217"/>
      <c r="E303" s="217"/>
      <c r="F303" s="217"/>
      <c r="G303" s="218"/>
      <c r="H303" s="218"/>
      <c r="I303" s="218"/>
      <c r="J303" s="218"/>
      <c r="K303" s="218"/>
      <c r="L303" s="217"/>
      <c r="M303" s="217"/>
      <c r="N303" s="217"/>
      <c r="O303" s="217"/>
    </row>
    <row r="304" spans="1:15" x14ac:dyDescent="0.2">
      <c r="A304" s="217"/>
      <c r="B304" s="217"/>
      <c r="C304" s="217"/>
      <c r="D304" s="217"/>
      <c r="E304" s="217"/>
      <c r="F304" s="217"/>
      <c r="G304" s="218"/>
      <c r="H304" s="218"/>
      <c r="I304" s="218"/>
      <c r="J304" s="218"/>
      <c r="K304" s="218"/>
      <c r="L304" s="217"/>
      <c r="M304" s="217"/>
      <c r="N304" s="217"/>
      <c r="O304" s="217"/>
    </row>
    <row r="305" spans="1:15" x14ac:dyDescent="0.2">
      <c r="A305" s="217"/>
      <c r="B305" s="217"/>
      <c r="C305" s="217"/>
      <c r="D305" s="217"/>
      <c r="E305" s="217"/>
      <c r="F305" s="217"/>
      <c r="G305" s="218"/>
      <c r="H305" s="218"/>
      <c r="I305" s="218"/>
      <c r="J305" s="218"/>
      <c r="K305" s="218"/>
      <c r="L305" s="217"/>
      <c r="M305" s="217"/>
      <c r="N305" s="217"/>
      <c r="O305" s="217"/>
    </row>
    <row r="306" spans="1:15" x14ac:dyDescent="0.2">
      <c r="A306" s="217"/>
      <c r="B306" s="217"/>
      <c r="C306" s="217"/>
      <c r="D306" s="217"/>
      <c r="E306" s="217"/>
      <c r="F306" s="217"/>
      <c r="G306" s="218"/>
      <c r="H306" s="218"/>
      <c r="I306" s="218"/>
      <c r="J306" s="218"/>
      <c r="K306" s="218"/>
      <c r="L306" s="217"/>
      <c r="M306" s="217"/>
      <c r="N306" s="217"/>
      <c r="O306" s="217"/>
    </row>
    <row r="307" spans="1:15" x14ac:dyDescent="0.2">
      <c r="A307" s="217"/>
      <c r="B307" s="217"/>
      <c r="C307" s="217"/>
      <c r="D307" s="217"/>
      <c r="E307" s="217"/>
      <c r="F307" s="217"/>
      <c r="G307" s="218"/>
      <c r="H307" s="218"/>
      <c r="I307" s="218"/>
      <c r="J307" s="218"/>
      <c r="K307" s="218"/>
      <c r="L307" s="217"/>
      <c r="M307" s="217"/>
      <c r="N307" s="217"/>
      <c r="O307" s="217"/>
    </row>
    <row r="308" spans="1:15" x14ac:dyDescent="0.2">
      <c r="A308" s="217"/>
      <c r="B308" s="217"/>
      <c r="C308" s="217"/>
      <c r="D308" s="217"/>
      <c r="E308" s="217"/>
      <c r="F308" s="217"/>
      <c r="G308" s="218"/>
      <c r="H308" s="218"/>
      <c r="I308" s="218"/>
      <c r="J308" s="218"/>
      <c r="K308" s="218"/>
      <c r="L308" s="217"/>
      <c r="M308" s="217"/>
      <c r="N308" s="217"/>
      <c r="O308" s="217"/>
    </row>
    <row r="309" spans="1:15" x14ac:dyDescent="0.2">
      <c r="A309" s="217"/>
      <c r="B309" s="217"/>
      <c r="C309" s="217"/>
      <c r="D309" s="217"/>
      <c r="E309" s="217"/>
      <c r="F309" s="217"/>
      <c r="G309" s="218"/>
      <c r="H309" s="218"/>
      <c r="I309" s="218"/>
      <c r="J309" s="218"/>
      <c r="K309" s="218"/>
      <c r="L309" s="217"/>
      <c r="M309" s="217"/>
      <c r="N309" s="217"/>
      <c r="O309" s="217"/>
    </row>
    <row r="310" spans="1:15" x14ac:dyDescent="0.2">
      <c r="A310" s="217"/>
      <c r="B310" s="217"/>
      <c r="C310" s="217"/>
      <c r="D310" s="217"/>
      <c r="E310" s="217"/>
      <c r="F310" s="217"/>
      <c r="G310" s="218"/>
      <c r="H310" s="218"/>
      <c r="I310" s="218"/>
      <c r="J310" s="218"/>
      <c r="K310" s="218"/>
      <c r="L310" s="217"/>
      <c r="M310" s="217"/>
      <c r="N310" s="217"/>
      <c r="O310" s="217"/>
    </row>
    <row r="311" spans="1:15" x14ac:dyDescent="0.2">
      <c r="A311" s="217"/>
      <c r="B311" s="217"/>
      <c r="C311" s="217"/>
      <c r="D311" s="217"/>
      <c r="E311" s="217"/>
      <c r="F311" s="217"/>
      <c r="G311" s="218"/>
      <c r="H311" s="218"/>
      <c r="I311" s="218"/>
      <c r="J311" s="218"/>
      <c r="K311" s="218"/>
      <c r="L311" s="217"/>
      <c r="M311" s="217"/>
      <c r="N311" s="217"/>
      <c r="O311" s="217"/>
    </row>
    <row r="312" spans="1:15" x14ac:dyDescent="0.2">
      <c r="A312" s="217"/>
      <c r="B312" s="217"/>
      <c r="C312" s="217"/>
      <c r="D312" s="217"/>
      <c r="E312" s="217"/>
      <c r="F312" s="217"/>
      <c r="G312" s="218"/>
      <c r="H312" s="218"/>
      <c r="I312" s="218"/>
      <c r="J312" s="218"/>
      <c r="K312" s="218"/>
      <c r="L312" s="217"/>
      <c r="M312" s="217"/>
      <c r="N312" s="217"/>
      <c r="O312" s="217"/>
    </row>
    <row r="313" spans="1:15" x14ac:dyDescent="0.2">
      <c r="A313" s="217"/>
      <c r="B313" s="217"/>
      <c r="C313" s="217"/>
      <c r="D313" s="217"/>
      <c r="E313" s="217"/>
      <c r="F313" s="217"/>
      <c r="G313" s="218"/>
      <c r="H313" s="218"/>
      <c r="I313" s="218"/>
      <c r="J313" s="218"/>
      <c r="K313" s="218"/>
      <c r="L313" s="217"/>
      <c r="M313" s="217"/>
      <c r="N313" s="217"/>
      <c r="O313" s="217"/>
    </row>
    <row r="314" spans="1:15" x14ac:dyDescent="0.2">
      <c r="A314" s="217"/>
      <c r="B314" s="217"/>
      <c r="C314" s="217"/>
      <c r="D314" s="217"/>
      <c r="E314" s="217"/>
      <c r="F314" s="217"/>
      <c r="G314" s="218"/>
      <c r="H314" s="218"/>
      <c r="I314" s="218"/>
      <c r="J314" s="218"/>
      <c r="K314" s="218"/>
      <c r="L314" s="217"/>
      <c r="M314" s="217"/>
      <c r="N314" s="217"/>
      <c r="O314" s="217"/>
    </row>
    <row r="315" spans="1:15" x14ac:dyDescent="0.2">
      <c r="A315" s="217"/>
      <c r="B315" s="217"/>
      <c r="C315" s="217"/>
      <c r="D315" s="217"/>
      <c r="E315" s="217"/>
      <c r="F315" s="217"/>
      <c r="G315" s="218"/>
      <c r="H315" s="218"/>
      <c r="I315" s="218"/>
      <c r="J315" s="218"/>
      <c r="K315" s="218"/>
      <c r="L315" s="217"/>
      <c r="M315" s="217"/>
      <c r="N315" s="217"/>
      <c r="O315" s="217"/>
    </row>
    <row r="316" spans="1:15" x14ac:dyDescent="0.2">
      <c r="A316" s="217"/>
      <c r="B316" s="217"/>
      <c r="C316" s="217"/>
      <c r="D316" s="217"/>
      <c r="E316" s="217"/>
      <c r="F316" s="217"/>
      <c r="G316" s="218"/>
      <c r="H316" s="218"/>
      <c r="I316" s="218"/>
      <c r="J316" s="218"/>
      <c r="K316" s="218"/>
      <c r="L316" s="217"/>
      <c r="M316" s="217"/>
      <c r="N316" s="217"/>
      <c r="O316" s="217"/>
    </row>
    <row r="317" spans="1:15" x14ac:dyDescent="0.2">
      <c r="A317" s="217"/>
      <c r="B317" s="217"/>
      <c r="C317" s="217"/>
      <c r="D317" s="217"/>
      <c r="E317" s="217"/>
      <c r="F317" s="217"/>
      <c r="G317" s="218"/>
      <c r="H317" s="218"/>
      <c r="I317" s="218"/>
      <c r="J317" s="218"/>
      <c r="K317" s="218"/>
      <c r="L317" s="217"/>
      <c r="M317" s="217"/>
      <c r="N317" s="217"/>
      <c r="O317" s="217"/>
    </row>
    <row r="318" spans="1:15" x14ac:dyDescent="0.2">
      <c r="A318" s="217"/>
      <c r="B318" s="217"/>
      <c r="C318" s="217"/>
      <c r="D318" s="217"/>
      <c r="E318" s="217"/>
      <c r="F318" s="217"/>
      <c r="G318" s="218"/>
      <c r="H318" s="218"/>
      <c r="I318" s="218"/>
      <c r="J318" s="218"/>
      <c r="K318" s="218"/>
      <c r="L318" s="217"/>
      <c r="M318" s="217"/>
      <c r="N318" s="217"/>
      <c r="O318" s="217"/>
    </row>
    <row r="319" spans="1:15" x14ac:dyDescent="0.2">
      <c r="A319" s="217"/>
      <c r="B319" s="217"/>
      <c r="C319" s="217"/>
      <c r="D319" s="217"/>
      <c r="E319" s="217"/>
      <c r="F319" s="217"/>
      <c r="G319" s="218"/>
      <c r="H319" s="218"/>
      <c r="I319" s="218"/>
      <c r="J319" s="218"/>
      <c r="K319" s="218"/>
      <c r="L319" s="217"/>
      <c r="M319" s="217"/>
      <c r="N319" s="217"/>
      <c r="O319" s="217"/>
    </row>
    <row r="320" spans="1:15" x14ac:dyDescent="0.2">
      <c r="A320" s="217"/>
      <c r="B320" s="217"/>
      <c r="C320" s="217"/>
      <c r="D320" s="217"/>
      <c r="E320" s="217"/>
      <c r="F320" s="217"/>
      <c r="G320" s="218"/>
      <c r="H320" s="218"/>
      <c r="I320" s="218"/>
      <c r="J320" s="218"/>
      <c r="K320" s="218"/>
      <c r="L320" s="217"/>
      <c r="M320" s="217"/>
      <c r="N320" s="217"/>
      <c r="O320" s="217"/>
    </row>
    <row r="321" spans="1:15" x14ac:dyDescent="0.2">
      <c r="A321" s="217"/>
      <c r="B321" s="217"/>
      <c r="C321" s="217"/>
      <c r="D321" s="217"/>
      <c r="E321" s="217"/>
      <c r="F321" s="217"/>
      <c r="G321" s="218"/>
      <c r="H321" s="218"/>
      <c r="I321" s="218"/>
      <c r="J321" s="218"/>
      <c r="K321" s="218"/>
      <c r="L321" s="217"/>
      <c r="M321" s="217"/>
      <c r="N321" s="217"/>
      <c r="O321" s="217"/>
    </row>
    <row r="322" spans="1:15" x14ac:dyDescent="0.2">
      <c r="A322" s="217"/>
      <c r="B322" s="217"/>
      <c r="C322" s="217"/>
      <c r="D322" s="217"/>
      <c r="E322" s="217"/>
      <c r="F322" s="217"/>
      <c r="G322" s="218"/>
      <c r="H322" s="218"/>
      <c r="I322" s="218"/>
      <c r="J322" s="218"/>
      <c r="K322" s="218"/>
      <c r="L322" s="217"/>
      <c r="M322" s="217"/>
      <c r="N322" s="217"/>
      <c r="O322" s="217"/>
    </row>
    <row r="323" spans="1:15" x14ac:dyDescent="0.2">
      <c r="A323" s="217"/>
      <c r="B323" s="217"/>
      <c r="C323" s="217"/>
      <c r="D323" s="217"/>
      <c r="E323" s="217"/>
      <c r="F323" s="217"/>
      <c r="G323" s="218"/>
      <c r="H323" s="218"/>
      <c r="I323" s="218"/>
      <c r="J323" s="218"/>
      <c r="K323" s="218"/>
      <c r="L323" s="217"/>
      <c r="M323" s="217"/>
      <c r="N323" s="217"/>
      <c r="O323" s="217"/>
    </row>
    <row r="324" spans="1:15" x14ac:dyDescent="0.2">
      <c r="A324" s="217"/>
      <c r="B324" s="217"/>
      <c r="C324" s="217"/>
      <c r="D324" s="217"/>
      <c r="E324" s="217"/>
      <c r="F324" s="217"/>
      <c r="G324" s="218"/>
      <c r="H324" s="218"/>
      <c r="I324" s="218"/>
      <c r="J324" s="218"/>
      <c r="K324" s="218"/>
      <c r="L324" s="217"/>
      <c r="M324" s="217"/>
      <c r="N324" s="217"/>
      <c r="O324" s="217"/>
    </row>
    <row r="325" spans="1:15" x14ac:dyDescent="0.2">
      <c r="A325" s="217"/>
      <c r="B325" s="217"/>
      <c r="C325" s="217"/>
      <c r="D325" s="217"/>
      <c r="E325" s="217"/>
      <c r="F325" s="217"/>
      <c r="G325" s="218"/>
      <c r="H325" s="218"/>
      <c r="I325" s="218"/>
      <c r="J325" s="218"/>
      <c r="K325" s="218"/>
      <c r="L325" s="217"/>
      <c r="M325" s="217"/>
      <c r="N325" s="217"/>
      <c r="O325" s="217"/>
    </row>
    <row r="326" spans="1:15" x14ac:dyDescent="0.2">
      <c r="A326" s="217"/>
      <c r="B326" s="217"/>
      <c r="C326" s="217"/>
      <c r="D326" s="217"/>
      <c r="E326" s="217"/>
      <c r="F326" s="217"/>
      <c r="G326" s="218"/>
      <c r="H326" s="218"/>
      <c r="I326" s="218"/>
      <c r="J326" s="218"/>
      <c r="K326" s="218"/>
      <c r="L326" s="217"/>
      <c r="M326" s="217"/>
      <c r="N326" s="217"/>
      <c r="O326" s="217"/>
    </row>
    <row r="327" spans="1:15" x14ac:dyDescent="0.2">
      <c r="A327" s="217"/>
      <c r="B327" s="217"/>
      <c r="C327" s="217"/>
      <c r="D327" s="217"/>
      <c r="E327" s="217"/>
      <c r="F327" s="217"/>
      <c r="G327" s="218"/>
      <c r="H327" s="218"/>
      <c r="I327" s="218"/>
      <c r="J327" s="218"/>
      <c r="K327" s="218"/>
      <c r="L327" s="217"/>
      <c r="M327" s="217"/>
      <c r="N327" s="217"/>
      <c r="O327" s="217"/>
    </row>
    <row r="328" spans="1:15" x14ac:dyDescent="0.2">
      <c r="A328" s="217"/>
      <c r="B328" s="217"/>
      <c r="C328" s="217"/>
      <c r="D328" s="217"/>
      <c r="E328" s="217"/>
      <c r="F328" s="217"/>
      <c r="G328" s="218"/>
      <c r="H328" s="218"/>
      <c r="I328" s="218"/>
      <c r="J328" s="218"/>
      <c r="K328" s="218"/>
      <c r="L328" s="217"/>
      <c r="M328" s="217"/>
      <c r="N328" s="217"/>
      <c r="O328" s="217"/>
    </row>
    <row r="329" spans="1:15" x14ac:dyDescent="0.2">
      <c r="A329" s="217"/>
      <c r="B329" s="217"/>
      <c r="C329" s="217"/>
      <c r="D329" s="217"/>
      <c r="E329" s="217"/>
      <c r="F329" s="217"/>
      <c r="G329" s="218"/>
      <c r="H329" s="218"/>
      <c r="I329" s="218"/>
      <c r="J329" s="218"/>
      <c r="K329" s="218"/>
      <c r="L329" s="217"/>
      <c r="M329" s="217"/>
      <c r="N329" s="217"/>
      <c r="O329" s="217"/>
    </row>
    <row r="330" spans="1:15" x14ac:dyDescent="0.2">
      <c r="A330" s="217"/>
      <c r="B330" s="217"/>
      <c r="C330" s="217"/>
      <c r="D330" s="217"/>
      <c r="E330" s="217"/>
      <c r="F330" s="217"/>
      <c r="G330" s="218"/>
      <c r="H330" s="218"/>
      <c r="I330" s="218"/>
      <c r="J330" s="218"/>
      <c r="K330" s="218"/>
      <c r="L330" s="217"/>
      <c r="M330" s="217"/>
      <c r="N330" s="217"/>
      <c r="O330" s="217"/>
    </row>
    <row r="331" spans="1:15" x14ac:dyDescent="0.2">
      <c r="A331" s="217"/>
      <c r="B331" s="217"/>
      <c r="C331" s="217"/>
      <c r="D331" s="217"/>
      <c r="E331" s="217"/>
      <c r="F331" s="217"/>
      <c r="G331" s="218"/>
      <c r="H331" s="218"/>
      <c r="I331" s="218"/>
      <c r="J331" s="218"/>
      <c r="K331" s="218"/>
      <c r="L331" s="217"/>
      <c r="M331" s="217"/>
      <c r="N331" s="217"/>
      <c r="O331" s="217"/>
    </row>
    <row r="332" spans="1:15" x14ac:dyDescent="0.2">
      <c r="A332" s="217"/>
      <c r="B332" s="217"/>
      <c r="C332" s="217"/>
      <c r="D332" s="217"/>
      <c r="E332" s="217"/>
      <c r="F332" s="217"/>
      <c r="G332" s="218"/>
      <c r="H332" s="218"/>
      <c r="I332" s="218"/>
      <c r="J332" s="218"/>
      <c r="K332" s="218"/>
      <c r="L332" s="217"/>
      <c r="M332" s="217"/>
      <c r="N332" s="217"/>
      <c r="O332" s="217"/>
    </row>
    <row r="333" spans="1:15" x14ac:dyDescent="0.2">
      <c r="A333" s="217"/>
      <c r="B333" s="217"/>
      <c r="C333" s="217"/>
      <c r="D333" s="217"/>
      <c r="E333" s="217"/>
      <c r="F333" s="217"/>
      <c r="G333" s="218"/>
      <c r="H333" s="218"/>
      <c r="I333" s="218"/>
      <c r="J333" s="218"/>
      <c r="K333" s="218"/>
      <c r="L333" s="217"/>
      <c r="M333" s="217"/>
      <c r="N333" s="217"/>
      <c r="O333" s="217"/>
    </row>
    <row r="334" spans="1:15" x14ac:dyDescent="0.2">
      <c r="A334" s="217"/>
      <c r="B334" s="217"/>
      <c r="C334" s="217"/>
      <c r="D334" s="217"/>
      <c r="E334" s="217"/>
      <c r="F334" s="217"/>
      <c r="G334" s="218"/>
      <c r="H334" s="218"/>
      <c r="I334" s="218"/>
      <c r="J334" s="218"/>
      <c r="K334" s="218"/>
      <c r="L334" s="217"/>
      <c r="M334" s="217"/>
      <c r="N334" s="217"/>
      <c r="O334" s="217"/>
    </row>
    <row r="335" spans="1:15" x14ac:dyDescent="0.2">
      <c r="A335" s="217"/>
      <c r="B335" s="217"/>
      <c r="C335" s="217"/>
      <c r="D335" s="217"/>
      <c r="E335" s="217"/>
      <c r="F335" s="217"/>
      <c r="G335" s="218"/>
      <c r="H335" s="218"/>
      <c r="I335" s="218"/>
      <c r="J335" s="218"/>
      <c r="K335" s="218"/>
      <c r="L335" s="217"/>
      <c r="M335" s="217"/>
      <c r="N335" s="217"/>
      <c r="O335" s="217"/>
    </row>
    <row r="336" spans="1:15" x14ac:dyDescent="0.2">
      <c r="A336" s="217"/>
      <c r="B336" s="217"/>
      <c r="C336" s="217"/>
      <c r="D336" s="217"/>
      <c r="E336" s="217"/>
      <c r="F336" s="217"/>
      <c r="G336" s="218"/>
      <c r="H336" s="218"/>
      <c r="I336" s="218"/>
      <c r="J336" s="218"/>
      <c r="K336" s="218"/>
      <c r="L336" s="217"/>
      <c r="M336" s="217"/>
      <c r="N336" s="217"/>
      <c r="O336" s="217"/>
    </row>
    <row r="337" spans="1:15" x14ac:dyDescent="0.2">
      <c r="A337" s="217"/>
      <c r="B337" s="217"/>
      <c r="C337" s="217"/>
      <c r="D337" s="217"/>
      <c r="E337" s="217"/>
      <c r="F337" s="217"/>
      <c r="G337" s="218"/>
      <c r="H337" s="218"/>
      <c r="I337" s="218"/>
      <c r="J337" s="218"/>
      <c r="K337" s="218"/>
      <c r="L337" s="217"/>
      <c r="M337" s="217"/>
      <c r="N337" s="217"/>
      <c r="O337" s="217"/>
    </row>
    <row r="338" spans="1:15" x14ac:dyDescent="0.2">
      <c r="A338" s="217"/>
      <c r="B338" s="217"/>
      <c r="C338" s="217"/>
      <c r="D338" s="217"/>
      <c r="E338" s="217"/>
      <c r="F338" s="217"/>
      <c r="G338" s="218"/>
      <c r="H338" s="218"/>
      <c r="I338" s="218"/>
      <c r="J338" s="218"/>
      <c r="K338" s="218"/>
      <c r="L338" s="217"/>
      <c r="M338" s="217"/>
      <c r="N338" s="217"/>
      <c r="O338" s="217"/>
    </row>
    <row r="339" spans="1:15" x14ac:dyDescent="0.2">
      <c r="A339" s="217"/>
      <c r="B339" s="217"/>
      <c r="C339" s="217"/>
      <c r="D339" s="217"/>
      <c r="E339" s="217"/>
      <c r="F339" s="217"/>
      <c r="G339" s="218"/>
      <c r="H339" s="218"/>
      <c r="I339" s="218"/>
      <c r="J339" s="218"/>
      <c r="K339" s="218"/>
      <c r="L339" s="217"/>
      <c r="M339" s="217"/>
      <c r="N339" s="217"/>
      <c r="O339" s="217"/>
    </row>
    <row r="340" spans="1:15" x14ac:dyDescent="0.2">
      <c r="A340" s="217"/>
      <c r="B340" s="217"/>
      <c r="C340" s="217"/>
      <c r="D340" s="217"/>
      <c r="E340" s="217"/>
      <c r="F340" s="217"/>
      <c r="G340" s="218"/>
      <c r="H340" s="218"/>
      <c r="I340" s="218"/>
      <c r="J340" s="218"/>
      <c r="K340" s="218"/>
      <c r="L340" s="217"/>
      <c r="M340" s="217"/>
      <c r="N340" s="217"/>
      <c r="O340" s="217"/>
    </row>
    <row r="341" spans="1:15" x14ac:dyDescent="0.2">
      <c r="A341" s="217"/>
      <c r="B341" s="217"/>
      <c r="C341" s="217"/>
      <c r="D341" s="217"/>
      <c r="E341" s="217"/>
      <c r="F341" s="217"/>
      <c r="G341" s="218"/>
      <c r="H341" s="218"/>
      <c r="I341" s="218"/>
      <c r="J341" s="218"/>
      <c r="K341" s="218"/>
      <c r="L341" s="217"/>
      <c r="M341" s="217"/>
      <c r="N341" s="217"/>
      <c r="O341" s="217"/>
    </row>
    <row r="342" spans="1:15" x14ac:dyDescent="0.2">
      <c r="A342" s="217"/>
      <c r="B342" s="217"/>
      <c r="C342" s="217"/>
      <c r="D342" s="217"/>
      <c r="E342" s="217"/>
      <c r="F342" s="217"/>
      <c r="G342" s="218"/>
      <c r="H342" s="218"/>
      <c r="I342" s="218"/>
      <c r="J342" s="218"/>
      <c r="K342" s="218"/>
      <c r="L342" s="217"/>
      <c r="M342" s="217"/>
      <c r="N342" s="217"/>
      <c r="O342" s="217"/>
    </row>
    <row r="343" spans="1:15" x14ac:dyDescent="0.2">
      <c r="A343" s="217"/>
      <c r="B343" s="217"/>
      <c r="C343" s="217"/>
      <c r="D343" s="217"/>
      <c r="E343" s="217"/>
      <c r="F343" s="217"/>
      <c r="G343" s="218"/>
      <c r="H343" s="218"/>
      <c r="I343" s="218"/>
      <c r="J343" s="218"/>
      <c r="K343" s="218"/>
      <c r="L343" s="217"/>
      <c r="M343" s="217"/>
      <c r="N343" s="217"/>
      <c r="O343" s="217"/>
    </row>
    <row r="344" spans="1:15" x14ac:dyDescent="0.2">
      <c r="A344" s="217"/>
      <c r="B344" s="217"/>
      <c r="C344" s="217"/>
      <c r="D344" s="217"/>
      <c r="E344" s="217"/>
      <c r="F344" s="217"/>
      <c r="G344" s="218"/>
      <c r="H344" s="218"/>
      <c r="I344" s="218"/>
      <c r="J344" s="218"/>
      <c r="K344" s="218"/>
      <c r="L344" s="217"/>
      <c r="M344" s="217"/>
      <c r="N344" s="217"/>
      <c r="O344" s="217"/>
    </row>
    <row r="345" spans="1:15" x14ac:dyDescent="0.2">
      <c r="A345" s="217"/>
      <c r="B345" s="217"/>
      <c r="C345" s="217"/>
      <c r="D345" s="217"/>
      <c r="E345" s="217"/>
      <c r="F345" s="217"/>
      <c r="G345" s="218"/>
      <c r="H345" s="218"/>
      <c r="I345" s="218"/>
      <c r="J345" s="218"/>
      <c r="K345" s="218"/>
      <c r="L345" s="217"/>
      <c r="M345" s="217"/>
      <c r="N345" s="217"/>
      <c r="O345" s="217"/>
    </row>
    <row r="346" spans="1:15" x14ac:dyDescent="0.2">
      <c r="A346" s="217"/>
      <c r="B346" s="217"/>
      <c r="C346" s="217"/>
      <c r="D346" s="217"/>
      <c r="E346" s="217"/>
      <c r="F346" s="217"/>
      <c r="G346" s="218"/>
      <c r="H346" s="218"/>
      <c r="I346" s="218"/>
      <c r="J346" s="218"/>
      <c r="K346" s="218"/>
      <c r="L346" s="217"/>
      <c r="M346" s="217"/>
      <c r="N346" s="217"/>
      <c r="O346" s="217"/>
    </row>
    <row r="347" spans="1:15" x14ac:dyDescent="0.2">
      <c r="A347" s="217"/>
      <c r="B347" s="217"/>
      <c r="C347" s="217"/>
      <c r="D347" s="217"/>
      <c r="E347" s="217"/>
      <c r="F347" s="217"/>
      <c r="G347" s="218"/>
      <c r="H347" s="218"/>
      <c r="I347" s="218"/>
      <c r="J347" s="218"/>
      <c r="K347" s="218"/>
      <c r="L347" s="217"/>
      <c r="M347" s="217"/>
      <c r="N347" s="217"/>
      <c r="O347" s="217"/>
    </row>
    <row r="348" spans="1:15" x14ac:dyDescent="0.2">
      <c r="A348" s="217"/>
      <c r="B348" s="217"/>
      <c r="C348" s="217"/>
      <c r="D348" s="217"/>
      <c r="E348" s="217"/>
      <c r="F348" s="217"/>
      <c r="G348" s="218"/>
      <c r="H348" s="218"/>
      <c r="I348" s="218"/>
      <c r="J348" s="218"/>
      <c r="K348" s="218"/>
      <c r="L348" s="217"/>
      <c r="M348" s="217"/>
      <c r="N348" s="217"/>
      <c r="O348" s="217"/>
    </row>
    <row r="349" spans="1:15" x14ac:dyDescent="0.2">
      <c r="A349" s="217"/>
      <c r="B349" s="217"/>
      <c r="C349" s="217"/>
      <c r="D349" s="217"/>
      <c r="E349" s="217"/>
      <c r="F349" s="217"/>
      <c r="G349" s="218"/>
      <c r="H349" s="218"/>
      <c r="I349" s="218"/>
      <c r="J349" s="218"/>
      <c r="K349" s="218"/>
      <c r="L349" s="217"/>
      <c r="M349" s="217"/>
      <c r="N349" s="217"/>
      <c r="O349" s="217"/>
    </row>
    <row r="350" spans="1:15" x14ac:dyDescent="0.2">
      <c r="A350" s="217"/>
      <c r="B350" s="217"/>
      <c r="C350" s="217"/>
      <c r="D350" s="217"/>
      <c r="E350" s="217"/>
      <c r="F350" s="217"/>
      <c r="G350" s="218"/>
      <c r="H350" s="218"/>
      <c r="I350" s="218"/>
      <c r="J350" s="218"/>
      <c r="K350" s="218"/>
      <c r="L350" s="217"/>
      <c r="M350" s="217"/>
      <c r="N350" s="217"/>
      <c r="O350" s="217"/>
    </row>
    <row r="351" spans="1:15" x14ac:dyDescent="0.2">
      <c r="A351" s="217"/>
      <c r="B351" s="217"/>
      <c r="C351" s="217"/>
      <c r="D351" s="217"/>
      <c r="E351" s="217"/>
      <c r="F351" s="217"/>
      <c r="G351" s="218"/>
      <c r="H351" s="218"/>
      <c r="I351" s="218"/>
      <c r="J351" s="218"/>
      <c r="K351" s="218"/>
      <c r="L351" s="217"/>
      <c r="M351" s="217"/>
      <c r="N351" s="217"/>
      <c r="O351" s="217"/>
    </row>
    <row r="352" spans="1:15" x14ac:dyDescent="0.2">
      <c r="A352" s="217"/>
      <c r="B352" s="217"/>
      <c r="C352" s="217"/>
      <c r="D352" s="217"/>
      <c r="E352" s="217"/>
      <c r="F352" s="217"/>
      <c r="G352" s="218"/>
      <c r="H352" s="218"/>
      <c r="I352" s="218"/>
      <c r="J352" s="218"/>
      <c r="K352" s="218"/>
      <c r="L352" s="217"/>
      <c r="M352" s="217"/>
      <c r="N352" s="217"/>
      <c r="O352" s="217"/>
    </row>
    <row r="353" spans="1:15" x14ac:dyDescent="0.2">
      <c r="A353" s="217"/>
      <c r="B353" s="217"/>
      <c r="C353" s="217"/>
      <c r="D353" s="217"/>
      <c r="E353" s="217"/>
      <c r="F353" s="217"/>
      <c r="G353" s="218"/>
      <c r="H353" s="218"/>
      <c r="I353" s="218"/>
      <c r="J353" s="218"/>
      <c r="K353" s="218"/>
      <c r="L353" s="217"/>
      <c r="M353" s="217"/>
      <c r="N353" s="217"/>
      <c r="O353" s="217"/>
    </row>
    <row r="354" spans="1:15" x14ac:dyDescent="0.2">
      <c r="A354" s="217"/>
      <c r="B354" s="217"/>
      <c r="C354" s="217"/>
      <c r="D354" s="217"/>
      <c r="E354" s="217"/>
      <c r="F354" s="217"/>
      <c r="G354" s="218"/>
      <c r="H354" s="218"/>
      <c r="I354" s="218"/>
      <c r="J354" s="218"/>
      <c r="K354" s="218"/>
      <c r="L354" s="217"/>
      <c r="M354" s="217"/>
      <c r="N354" s="217"/>
      <c r="O354" s="217"/>
    </row>
    <row r="355" spans="1:15" x14ac:dyDescent="0.2">
      <c r="A355" s="217"/>
      <c r="B355" s="217"/>
      <c r="C355" s="217"/>
      <c r="D355" s="217"/>
      <c r="E355" s="217"/>
      <c r="F355" s="217"/>
      <c r="G355" s="218"/>
      <c r="H355" s="218"/>
      <c r="I355" s="218"/>
      <c r="J355" s="218"/>
      <c r="K355" s="218"/>
      <c r="L355" s="217"/>
      <c r="M355" s="217"/>
      <c r="N355" s="217"/>
      <c r="O355" s="217"/>
    </row>
    <row r="356" spans="1:15" x14ac:dyDescent="0.2">
      <c r="A356" s="217"/>
      <c r="B356" s="217"/>
      <c r="C356" s="217"/>
      <c r="D356" s="217"/>
      <c r="E356" s="217"/>
      <c r="F356" s="217"/>
      <c r="G356" s="218"/>
      <c r="H356" s="218"/>
      <c r="I356" s="218"/>
      <c r="J356" s="218"/>
      <c r="K356" s="218"/>
      <c r="L356" s="217"/>
      <c r="M356" s="217"/>
      <c r="N356" s="217"/>
      <c r="O356" s="217"/>
    </row>
    <row r="357" spans="1:15" x14ac:dyDescent="0.2">
      <c r="A357" s="217"/>
      <c r="B357" s="217"/>
      <c r="C357" s="217"/>
      <c r="D357" s="217"/>
      <c r="E357" s="217"/>
      <c r="F357" s="217"/>
      <c r="G357" s="218"/>
      <c r="H357" s="218"/>
      <c r="I357" s="218"/>
      <c r="J357" s="218"/>
      <c r="K357" s="218"/>
      <c r="L357" s="217"/>
      <c r="M357" s="217"/>
      <c r="N357" s="217"/>
      <c r="O357" s="217"/>
    </row>
    <row r="358" spans="1:15" x14ac:dyDescent="0.2">
      <c r="A358" s="217"/>
      <c r="B358" s="217"/>
      <c r="C358" s="217"/>
      <c r="D358" s="217"/>
      <c r="E358" s="217"/>
      <c r="F358" s="217"/>
      <c r="G358" s="218"/>
      <c r="H358" s="218"/>
      <c r="I358" s="218"/>
      <c r="J358" s="218"/>
      <c r="K358" s="218"/>
      <c r="L358" s="217"/>
      <c r="M358" s="217"/>
      <c r="N358" s="217"/>
      <c r="O358" s="217"/>
    </row>
    <row r="359" spans="1:15" x14ac:dyDescent="0.2">
      <c r="A359" s="217"/>
      <c r="B359" s="217"/>
      <c r="C359" s="217"/>
      <c r="D359" s="217"/>
      <c r="E359" s="217"/>
      <c r="F359" s="217"/>
      <c r="G359" s="218"/>
      <c r="H359" s="218"/>
      <c r="I359" s="218"/>
      <c r="J359" s="218"/>
      <c r="K359" s="218"/>
      <c r="L359" s="217"/>
      <c r="M359" s="217"/>
      <c r="N359" s="217"/>
      <c r="O359" s="217"/>
    </row>
    <row r="360" spans="1:15" x14ac:dyDescent="0.2">
      <c r="A360" s="217"/>
      <c r="B360" s="217"/>
      <c r="C360" s="217"/>
      <c r="D360" s="217"/>
      <c r="E360" s="217"/>
      <c r="F360" s="217"/>
      <c r="G360" s="218"/>
      <c r="H360" s="218"/>
      <c r="I360" s="218"/>
      <c r="J360" s="218"/>
      <c r="K360" s="218"/>
      <c r="L360" s="217"/>
      <c r="M360" s="217"/>
      <c r="N360" s="217"/>
      <c r="O360" s="217"/>
    </row>
    <row r="361" spans="1:15" x14ac:dyDescent="0.2">
      <c r="A361" s="217"/>
      <c r="B361" s="217"/>
      <c r="C361" s="217"/>
      <c r="D361" s="217"/>
      <c r="E361" s="217"/>
      <c r="F361" s="217"/>
      <c r="G361" s="218"/>
      <c r="H361" s="218"/>
      <c r="I361" s="218"/>
      <c r="J361" s="218"/>
      <c r="K361" s="218"/>
      <c r="L361" s="217"/>
      <c r="M361" s="217"/>
      <c r="N361" s="217"/>
      <c r="O361" s="217"/>
    </row>
    <row r="362" spans="1:15" x14ac:dyDescent="0.2">
      <c r="A362" s="217"/>
      <c r="B362" s="217"/>
      <c r="C362" s="217"/>
      <c r="D362" s="217"/>
      <c r="E362" s="217"/>
      <c r="F362" s="217"/>
      <c r="G362" s="218"/>
      <c r="H362" s="218"/>
      <c r="I362" s="218"/>
      <c r="J362" s="218"/>
      <c r="K362" s="218"/>
      <c r="L362" s="217"/>
      <c r="M362" s="217"/>
      <c r="N362" s="217"/>
      <c r="O362" s="217"/>
    </row>
    <row r="363" spans="1:15" x14ac:dyDescent="0.2">
      <c r="A363" s="217"/>
      <c r="B363" s="217"/>
      <c r="C363" s="217"/>
      <c r="D363" s="217"/>
      <c r="E363" s="217"/>
      <c r="F363" s="217"/>
      <c r="G363" s="218"/>
      <c r="H363" s="218"/>
      <c r="I363" s="218"/>
      <c r="J363" s="218"/>
      <c r="K363" s="218"/>
      <c r="L363" s="217"/>
      <c r="M363" s="217"/>
      <c r="N363" s="217"/>
      <c r="O363" s="217"/>
    </row>
    <row r="364" spans="1:15" x14ac:dyDescent="0.2">
      <c r="A364" s="217"/>
      <c r="B364" s="217"/>
      <c r="C364" s="217"/>
      <c r="D364" s="217"/>
      <c r="E364" s="217"/>
      <c r="F364" s="217"/>
      <c r="G364" s="218"/>
      <c r="H364" s="218"/>
      <c r="I364" s="218"/>
      <c r="J364" s="218"/>
      <c r="K364" s="218"/>
      <c r="L364" s="217"/>
      <c r="M364" s="217"/>
      <c r="N364" s="217"/>
      <c r="O364" s="217"/>
    </row>
    <row r="365" spans="1:15" x14ac:dyDescent="0.2">
      <c r="A365" s="217"/>
      <c r="B365" s="217"/>
      <c r="C365" s="217"/>
      <c r="D365" s="217"/>
      <c r="E365" s="217"/>
      <c r="F365" s="217"/>
      <c r="G365" s="218"/>
      <c r="H365" s="218"/>
      <c r="I365" s="218"/>
      <c r="J365" s="218"/>
      <c r="K365" s="218"/>
      <c r="L365" s="217"/>
      <c r="M365" s="217"/>
      <c r="N365" s="217"/>
      <c r="O365" s="217"/>
    </row>
    <row r="366" spans="1:15" x14ac:dyDescent="0.2">
      <c r="A366" s="217"/>
      <c r="B366" s="217"/>
      <c r="C366" s="217"/>
      <c r="D366" s="217"/>
      <c r="E366" s="217"/>
      <c r="F366" s="217"/>
      <c r="G366" s="218"/>
      <c r="H366" s="218"/>
      <c r="I366" s="218"/>
      <c r="J366" s="218"/>
      <c r="K366" s="218"/>
      <c r="L366" s="217"/>
      <c r="M366" s="217"/>
      <c r="N366" s="217"/>
      <c r="O366" s="217"/>
    </row>
    <row r="367" spans="1:15" x14ac:dyDescent="0.2">
      <c r="A367" s="217"/>
      <c r="B367" s="217"/>
      <c r="C367" s="217"/>
      <c r="D367" s="217"/>
      <c r="E367" s="217"/>
      <c r="F367" s="217"/>
      <c r="G367" s="218"/>
      <c r="H367" s="218"/>
      <c r="I367" s="218"/>
      <c r="J367" s="218"/>
      <c r="K367" s="218"/>
      <c r="L367" s="217"/>
      <c r="M367" s="217"/>
      <c r="N367" s="217"/>
      <c r="O367" s="217"/>
    </row>
    <row r="368" spans="1:15" x14ac:dyDescent="0.2">
      <c r="A368" s="217"/>
      <c r="B368" s="217"/>
      <c r="C368" s="217"/>
      <c r="D368" s="217"/>
      <c r="E368" s="217"/>
      <c r="F368" s="217"/>
      <c r="G368" s="218"/>
      <c r="H368" s="218"/>
      <c r="I368" s="218"/>
      <c r="J368" s="218"/>
      <c r="K368" s="218"/>
      <c r="L368" s="217"/>
      <c r="M368" s="217"/>
      <c r="N368" s="217"/>
      <c r="O368" s="217"/>
    </row>
    <row r="369" spans="1:15" x14ac:dyDescent="0.2">
      <c r="A369" s="217"/>
      <c r="B369" s="217"/>
      <c r="C369" s="217"/>
      <c r="D369" s="217"/>
      <c r="E369" s="217"/>
      <c r="F369" s="217"/>
      <c r="G369" s="218"/>
      <c r="H369" s="218"/>
      <c r="I369" s="218"/>
      <c r="J369" s="218"/>
      <c r="K369" s="218"/>
      <c r="L369" s="217"/>
      <c r="M369" s="217"/>
      <c r="N369" s="217"/>
      <c r="O369" s="217"/>
    </row>
    <row r="370" spans="1:15" x14ac:dyDescent="0.2">
      <c r="A370" s="217"/>
      <c r="B370" s="217"/>
      <c r="C370" s="217"/>
      <c r="D370" s="217"/>
      <c r="E370" s="217"/>
      <c r="F370" s="217"/>
      <c r="G370" s="218"/>
      <c r="H370" s="218"/>
      <c r="I370" s="218"/>
      <c r="J370" s="218"/>
      <c r="K370" s="218"/>
      <c r="L370" s="217"/>
      <c r="M370" s="217"/>
      <c r="N370" s="217"/>
      <c r="O370" s="217"/>
    </row>
    <row r="371" spans="1:15" x14ac:dyDescent="0.2">
      <c r="A371" s="217"/>
      <c r="B371" s="217"/>
      <c r="C371" s="217"/>
      <c r="D371" s="217"/>
      <c r="E371" s="217"/>
      <c r="F371" s="217"/>
      <c r="G371" s="218"/>
      <c r="H371" s="218"/>
      <c r="I371" s="218"/>
      <c r="J371" s="218"/>
      <c r="K371" s="218"/>
      <c r="L371" s="217"/>
      <c r="M371" s="217"/>
      <c r="N371" s="217"/>
      <c r="O371" s="217"/>
    </row>
    <row r="372" spans="1:15" x14ac:dyDescent="0.2">
      <c r="A372" s="217"/>
      <c r="B372" s="217"/>
      <c r="C372" s="217"/>
      <c r="D372" s="217"/>
      <c r="E372" s="217"/>
      <c r="F372" s="217"/>
      <c r="G372" s="218"/>
      <c r="H372" s="218"/>
      <c r="I372" s="218"/>
      <c r="J372" s="218"/>
      <c r="K372" s="218"/>
      <c r="L372" s="217"/>
      <c r="M372" s="217"/>
      <c r="N372" s="217"/>
      <c r="O372" s="217"/>
    </row>
    <row r="373" spans="1:15" x14ac:dyDescent="0.2">
      <c r="A373" s="217"/>
      <c r="B373" s="217"/>
      <c r="C373" s="217"/>
      <c r="D373" s="217"/>
      <c r="E373" s="217"/>
      <c r="F373" s="217"/>
      <c r="G373" s="218"/>
      <c r="H373" s="218"/>
      <c r="I373" s="218"/>
      <c r="J373" s="218"/>
      <c r="K373" s="218"/>
      <c r="L373" s="217"/>
      <c r="M373" s="217"/>
      <c r="N373" s="217"/>
      <c r="O373" s="217"/>
    </row>
    <row r="374" spans="1:15" x14ac:dyDescent="0.2">
      <c r="A374" s="217"/>
      <c r="B374" s="217"/>
      <c r="C374" s="217"/>
      <c r="D374" s="217"/>
      <c r="E374" s="217"/>
      <c r="F374" s="217"/>
      <c r="G374" s="218"/>
      <c r="H374" s="218"/>
      <c r="I374" s="218"/>
      <c r="J374" s="218"/>
      <c r="K374" s="218"/>
      <c r="L374" s="217"/>
      <c r="M374" s="217"/>
      <c r="N374" s="217"/>
      <c r="O374" s="217"/>
    </row>
    <row r="375" spans="1:15" x14ac:dyDescent="0.2">
      <c r="A375" s="217"/>
      <c r="B375" s="217"/>
      <c r="C375" s="217"/>
      <c r="D375" s="217"/>
      <c r="E375" s="217"/>
      <c r="F375" s="217"/>
      <c r="G375" s="218"/>
      <c r="H375" s="218"/>
      <c r="I375" s="218"/>
      <c r="J375" s="218"/>
      <c r="K375" s="218"/>
      <c r="L375" s="217"/>
      <c r="M375" s="217"/>
      <c r="N375" s="217"/>
      <c r="O375" s="217"/>
    </row>
    <row r="376" spans="1:15" x14ac:dyDescent="0.2">
      <c r="A376" s="217"/>
      <c r="B376" s="217"/>
      <c r="C376" s="217"/>
      <c r="D376" s="217"/>
      <c r="E376" s="217"/>
      <c r="F376" s="217"/>
      <c r="G376" s="218"/>
      <c r="H376" s="218"/>
      <c r="I376" s="218"/>
      <c r="J376" s="218"/>
      <c r="K376" s="218"/>
      <c r="L376" s="217"/>
      <c r="M376" s="217"/>
      <c r="N376" s="217"/>
      <c r="O376" s="217"/>
    </row>
    <row r="377" spans="1:15" x14ac:dyDescent="0.2">
      <c r="A377" s="217"/>
      <c r="B377" s="217"/>
      <c r="C377" s="217"/>
      <c r="D377" s="217"/>
      <c r="E377" s="217"/>
      <c r="F377" s="217"/>
      <c r="G377" s="218"/>
      <c r="H377" s="218"/>
      <c r="I377" s="218"/>
      <c r="J377" s="218"/>
      <c r="K377" s="218"/>
      <c r="L377" s="217"/>
      <c r="M377" s="217"/>
      <c r="N377" s="217"/>
      <c r="O377" s="217"/>
    </row>
    <row r="378" spans="1:15" x14ac:dyDescent="0.2">
      <c r="A378" s="217"/>
      <c r="B378" s="217"/>
      <c r="C378" s="217"/>
      <c r="D378" s="217"/>
      <c r="E378" s="217"/>
      <c r="F378" s="217"/>
      <c r="G378" s="218"/>
      <c r="H378" s="218"/>
      <c r="I378" s="218"/>
      <c r="J378" s="218"/>
      <c r="K378" s="218"/>
      <c r="L378" s="217"/>
      <c r="M378" s="217"/>
      <c r="N378" s="217"/>
      <c r="O378" s="217"/>
    </row>
    <row r="379" spans="1:15" x14ac:dyDescent="0.2">
      <c r="A379" s="217"/>
      <c r="B379" s="217"/>
      <c r="C379" s="217"/>
      <c r="D379" s="217"/>
      <c r="E379" s="217"/>
      <c r="F379" s="217"/>
      <c r="G379" s="218"/>
      <c r="H379" s="218"/>
      <c r="I379" s="218"/>
      <c r="J379" s="218"/>
      <c r="K379" s="218"/>
      <c r="L379" s="217"/>
      <c r="M379" s="217"/>
      <c r="N379" s="217"/>
      <c r="O379" s="217"/>
    </row>
    <row r="380" spans="1:15" x14ac:dyDescent="0.2">
      <c r="A380" s="217"/>
      <c r="B380" s="217"/>
      <c r="C380" s="217"/>
      <c r="D380" s="217"/>
      <c r="E380" s="217"/>
      <c r="F380" s="217"/>
      <c r="G380" s="218"/>
      <c r="H380" s="218"/>
      <c r="I380" s="218"/>
      <c r="J380" s="218"/>
      <c r="K380" s="218"/>
      <c r="L380" s="217"/>
      <c r="M380" s="217"/>
      <c r="N380" s="217"/>
      <c r="O380" s="217"/>
    </row>
    <row r="381" spans="1:15" x14ac:dyDescent="0.2">
      <c r="A381" s="217"/>
      <c r="B381" s="217"/>
      <c r="C381" s="217"/>
      <c r="D381" s="217"/>
      <c r="E381" s="217"/>
      <c r="F381" s="217"/>
      <c r="G381" s="218"/>
      <c r="H381" s="218"/>
      <c r="I381" s="218"/>
      <c r="J381" s="218"/>
      <c r="K381" s="218"/>
      <c r="L381" s="217"/>
      <c r="M381" s="217"/>
      <c r="N381" s="217"/>
      <c r="O381" s="217"/>
    </row>
    <row r="382" spans="1:15" x14ac:dyDescent="0.2">
      <c r="A382" s="217"/>
      <c r="B382" s="217"/>
      <c r="C382" s="217"/>
      <c r="D382" s="217"/>
      <c r="E382" s="217"/>
      <c r="F382" s="217"/>
      <c r="G382" s="218"/>
      <c r="H382" s="218"/>
      <c r="I382" s="218"/>
      <c r="J382" s="218"/>
      <c r="K382" s="218"/>
      <c r="L382" s="217"/>
      <c r="M382" s="217"/>
      <c r="N382" s="217"/>
      <c r="O382" s="217"/>
    </row>
    <row r="383" spans="1:15" x14ac:dyDescent="0.2">
      <c r="A383" s="217"/>
      <c r="B383" s="217"/>
      <c r="C383" s="217"/>
      <c r="D383" s="217"/>
      <c r="E383" s="217"/>
      <c r="F383" s="217"/>
      <c r="G383" s="218"/>
      <c r="H383" s="218"/>
      <c r="I383" s="218"/>
      <c r="J383" s="218"/>
      <c r="K383" s="218"/>
      <c r="L383" s="217"/>
      <c r="M383" s="217"/>
      <c r="N383" s="217"/>
      <c r="O383" s="217"/>
    </row>
    <row r="384" spans="1:15" x14ac:dyDescent="0.2">
      <c r="A384" s="217"/>
      <c r="B384" s="217"/>
      <c r="C384" s="217"/>
      <c r="D384" s="217"/>
      <c r="E384" s="217"/>
      <c r="F384" s="217"/>
      <c r="G384" s="218"/>
      <c r="H384" s="218"/>
      <c r="I384" s="218"/>
      <c r="J384" s="218"/>
      <c r="K384" s="218"/>
      <c r="L384" s="217"/>
      <c r="M384" s="217"/>
      <c r="N384" s="217"/>
      <c r="O384" s="217"/>
    </row>
    <row r="385" spans="1:15" x14ac:dyDescent="0.2">
      <c r="A385" s="217"/>
      <c r="B385" s="217"/>
      <c r="C385" s="217"/>
      <c r="D385" s="217"/>
      <c r="E385" s="217"/>
      <c r="F385" s="217"/>
      <c r="G385" s="218"/>
      <c r="H385" s="218"/>
      <c r="I385" s="218"/>
      <c r="J385" s="218"/>
      <c r="K385" s="218"/>
      <c r="L385" s="217"/>
      <c r="M385" s="217"/>
      <c r="N385" s="217"/>
      <c r="O385" s="217"/>
    </row>
    <row r="386" spans="1:15" x14ac:dyDescent="0.2">
      <c r="A386" s="217"/>
      <c r="B386" s="217"/>
      <c r="C386" s="217"/>
      <c r="D386" s="217"/>
      <c r="E386" s="217"/>
      <c r="F386" s="217"/>
      <c r="G386" s="218"/>
      <c r="H386" s="218"/>
      <c r="I386" s="218"/>
      <c r="J386" s="218"/>
      <c r="K386" s="218"/>
      <c r="L386" s="217"/>
      <c r="M386" s="217"/>
      <c r="N386" s="217"/>
      <c r="O386" s="217"/>
    </row>
    <row r="387" spans="1:15" x14ac:dyDescent="0.2">
      <c r="A387" s="217"/>
      <c r="B387" s="217"/>
      <c r="C387" s="217"/>
      <c r="D387" s="217"/>
      <c r="E387" s="217"/>
      <c r="F387" s="217"/>
      <c r="G387" s="218"/>
      <c r="H387" s="218"/>
      <c r="I387" s="218"/>
      <c r="J387" s="218"/>
      <c r="K387" s="218"/>
      <c r="L387" s="217"/>
      <c r="M387" s="217"/>
      <c r="N387" s="217"/>
      <c r="O387" s="217"/>
    </row>
    <row r="388" spans="1:15" x14ac:dyDescent="0.2">
      <c r="A388" s="217"/>
      <c r="B388" s="217"/>
      <c r="C388" s="217"/>
      <c r="D388" s="217"/>
      <c r="E388" s="217"/>
      <c r="F388" s="217"/>
      <c r="G388" s="218"/>
      <c r="H388" s="218"/>
      <c r="I388" s="218"/>
      <c r="J388" s="218"/>
      <c r="K388" s="218"/>
      <c r="L388" s="217"/>
      <c r="M388" s="217"/>
      <c r="N388" s="217"/>
      <c r="O388" s="217"/>
    </row>
    <row r="389" spans="1:15" x14ac:dyDescent="0.2">
      <c r="A389" s="217"/>
      <c r="B389" s="217"/>
      <c r="C389" s="217"/>
      <c r="D389" s="217"/>
      <c r="E389" s="217"/>
      <c r="F389" s="217"/>
      <c r="G389" s="218"/>
      <c r="H389" s="218"/>
      <c r="I389" s="218"/>
      <c r="J389" s="218"/>
      <c r="K389" s="218"/>
      <c r="L389" s="217"/>
      <c r="M389" s="217"/>
      <c r="N389" s="217"/>
      <c r="O389" s="217"/>
    </row>
    <row r="390" spans="1:15" x14ac:dyDescent="0.2">
      <c r="A390" s="217"/>
      <c r="B390" s="217"/>
      <c r="C390" s="217"/>
      <c r="D390" s="217"/>
      <c r="E390" s="217"/>
      <c r="F390" s="217"/>
      <c r="G390" s="218"/>
      <c r="H390" s="218"/>
      <c r="I390" s="218"/>
      <c r="J390" s="218"/>
      <c r="K390" s="218"/>
      <c r="L390" s="217"/>
      <c r="M390" s="217"/>
      <c r="N390" s="217"/>
      <c r="O390" s="217"/>
    </row>
    <row r="391" spans="1:15" x14ac:dyDescent="0.2">
      <c r="A391" s="217"/>
      <c r="B391" s="217"/>
      <c r="C391" s="217"/>
      <c r="D391" s="217"/>
      <c r="E391" s="217"/>
      <c r="F391" s="217"/>
      <c r="G391" s="218"/>
      <c r="H391" s="218"/>
      <c r="I391" s="218"/>
      <c r="J391" s="218"/>
      <c r="K391" s="218"/>
      <c r="L391" s="217"/>
      <c r="M391" s="217"/>
      <c r="N391" s="217"/>
      <c r="O391" s="217"/>
    </row>
    <row r="392" spans="1:15" x14ac:dyDescent="0.2">
      <c r="A392" s="217"/>
      <c r="B392" s="217"/>
      <c r="C392" s="217"/>
      <c r="D392" s="217"/>
      <c r="E392" s="217"/>
      <c r="F392" s="217"/>
      <c r="G392" s="218"/>
      <c r="H392" s="218"/>
      <c r="I392" s="218"/>
      <c r="J392" s="218"/>
      <c r="K392" s="218"/>
      <c r="L392" s="217"/>
      <c r="M392" s="217"/>
      <c r="N392" s="217"/>
      <c r="O392" s="217"/>
    </row>
    <row r="393" spans="1:15" x14ac:dyDescent="0.2">
      <c r="A393" s="217"/>
      <c r="B393" s="217"/>
      <c r="C393" s="217"/>
      <c r="D393" s="217"/>
      <c r="E393" s="217"/>
      <c r="F393" s="217"/>
      <c r="G393" s="218"/>
      <c r="H393" s="218"/>
      <c r="I393" s="218"/>
      <c r="J393" s="218"/>
      <c r="K393" s="218"/>
      <c r="L393" s="217"/>
      <c r="M393" s="217"/>
      <c r="N393" s="217"/>
      <c r="O393" s="217"/>
    </row>
    <row r="394" spans="1:15" x14ac:dyDescent="0.2">
      <c r="A394" s="217"/>
      <c r="B394" s="217"/>
      <c r="C394" s="217"/>
      <c r="D394" s="217"/>
      <c r="E394" s="217"/>
      <c r="F394" s="217"/>
      <c r="G394" s="218"/>
      <c r="H394" s="218"/>
      <c r="I394" s="218"/>
      <c r="J394" s="218"/>
      <c r="K394" s="218"/>
      <c r="L394" s="217"/>
      <c r="M394" s="217"/>
      <c r="N394" s="217"/>
      <c r="O394" s="217"/>
    </row>
    <row r="395" spans="1:15" x14ac:dyDescent="0.2">
      <c r="A395" s="217"/>
      <c r="B395" s="217"/>
      <c r="C395" s="217"/>
      <c r="D395" s="217"/>
      <c r="E395" s="217"/>
      <c r="F395" s="217"/>
      <c r="G395" s="218"/>
      <c r="H395" s="218"/>
      <c r="I395" s="218"/>
      <c r="J395" s="218"/>
      <c r="K395" s="218"/>
      <c r="L395" s="217"/>
      <c r="M395" s="217"/>
      <c r="N395" s="217"/>
      <c r="O395" s="217"/>
    </row>
    <row r="396" spans="1:15" x14ac:dyDescent="0.2">
      <c r="A396" s="217"/>
      <c r="B396" s="217"/>
      <c r="C396" s="217"/>
      <c r="D396" s="217"/>
      <c r="E396" s="217"/>
      <c r="F396" s="217"/>
      <c r="G396" s="218"/>
      <c r="H396" s="218"/>
      <c r="I396" s="218"/>
      <c r="J396" s="218"/>
      <c r="K396" s="218"/>
      <c r="L396" s="217"/>
      <c r="M396" s="217"/>
      <c r="N396" s="217"/>
      <c r="O396" s="217"/>
    </row>
    <row r="397" spans="1:15" x14ac:dyDescent="0.2">
      <c r="A397" s="217"/>
      <c r="B397" s="217"/>
      <c r="C397" s="217"/>
      <c r="D397" s="217"/>
      <c r="E397" s="217"/>
      <c r="F397" s="217"/>
      <c r="G397" s="218"/>
      <c r="H397" s="218"/>
      <c r="I397" s="218"/>
      <c r="J397" s="218"/>
      <c r="K397" s="218"/>
      <c r="L397" s="217"/>
      <c r="M397" s="217"/>
      <c r="N397" s="217"/>
      <c r="O397" s="217"/>
    </row>
    <row r="398" spans="1:15" x14ac:dyDescent="0.2">
      <c r="A398" s="217"/>
      <c r="B398" s="217"/>
      <c r="C398" s="217"/>
      <c r="D398" s="217"/>
      <c r="E398" s="217"/>
      <c r="F398" s="217"/>
      <c r="G398" s="218"/>
      <c r="H398" s="218"/>
      <c r="I398" s="218"/>
      <c r="J398" s="218"/>
      <c r="K398" s="218"/>
      <c r="L398" s="217"/>
      <c r="M398" s="217"/>
      <c r="N398" s="217"/>
      <c r="O398" s="217"/>
    </row>
    <row r="399" spans="1:15" x14ac:dyDescent="0.2">
      <c r="A399" s="217"/>
      <c r="B399" s="217"/>
      <c r="C399" s="217"/>
      <c r="D399" s="217"/>
      <c r="E399" s="217"/>
      <c r="F399" s="217"/>
      <c r="G399" s="218"/>
      <c r="H399" s="218"/>
      <c r="I399" s="218"/>
      <c r="J399" s="218"/>
      <c r="K399" s="218"/>
      <c r="L399" s="217"/>
      <c r="M399" s="217"/>
      <c r="N399" s="217"/>
      <c r="O399" s="217"/>
    </row>
    <row r="400" spans="1:15" x14ac:dyDescent="0.2">
      <c r="A400" s="217"/>
      <c r="B400" s="217"/>
      <c r="C400" s="217"/>
      <c r="D400" s="217"/>
      <c r="E400" s="217"/>
      <c r="F400" s="217"/>
      <c r="G400" s="218"/>
      <c r="H400" s="218"/>
      <c r="I400" s="218"/>
      <c r="J400" s="218"/>
      <c r="K400" s="218"/>
      <c r="L400" s="217"/>
      <c r="M400" s="217"/>
      <c r="N400" s="217"/>
      <c r="O400" s="217"/>
    </row>
    <row r="401" spans="1:15" x14ac:dyDescent="0.2">
      <c r="A401" s="217"/>
      <c r="B401" s="217"/>
      <c r="C401" s="217"/>
      <c r="D401" s="217"/>
      <c r="E401" s="217"/>
      <c r="F401" s="217"/>
      <c r="G401" s="218"/>
      <c r="H401" s="218"/>
      <c r="I401" s="218"/>
      <c r="J401" s="218"/>
      <c r="K401" s="218"/>
      <c r="L401" s="217"/>
      <c r="M401" s="217"/>
      <c r="N401" s="217"/>
      <c r="O401" s="217"/>
    </row>
    <row r="402" spans="1:15" x14ac:dyDescent="0.2">
      <c r="A402" s="217"/>
      <c r="B402" s="217"/>
      <c r="C402" s="217"/>
      <c r="D402" s="217"/>
      <c r="E402" s="217"/>
      <c r="F402" s="217"/>
      <c r="G402" s="218"/>
      <c r="H402" s="218"/>
      <c r="I402" s="218"/>
      <c r="J402" s="218"/>
      <c r="K402" s="218"/>
      <c r="L402" s="217"/>
      <c r="M402" s="217"/>
      <c r="N402" s="217"/>
      <c r="O402" s="217"/>
    </row>
    <row r="403" spans="1:15" x14ac:dyDescent="0.2">
      <c r="A403" s="217"/>
      <c r="B403" s="217"/>
      <c r="C403" s="217"/>
      <c r="D403" s="217"/>
      <c r="E403" s="217"/>
      <c r="F403" s="217"/>
      <c r="G403" s="218"/>
      <c r="H403" s="218"/>
      <c r="I403" s="218"/>
      <c r="J403" s="218"/>
      <c r="K403" s="218"/>
      <c r="L403" s="217"/>
      <c r="M403" s="217"/>
      <c r="N403" s="217"/>
      <c r="O403" s="217"/>
    </row>
    <row r="404" spans="1:15" x14ac:dyDescent="0.2">
      <c r="A404" s="217"/>
      <c r="B404" s="217"/>
      <c r="C404" s="217"/>
      <c r="D404" s="217"/>
      <c r="E404" s="217"/>
      <c r="F404" s="217"/>
      <c r="G404" s="218"/>
      <c r="H404" s="218"/>
      <c r="I404" s="218"/>
      <c r="J404" s="218"/>
      <c r="K404" s="218"/>
      <c r="L404" s="217"/>
      <c r="M404" s="217"/>
      <c r="N404" s="217"/>
      <c r="O404" s="217"/>
    </row>
    <row r="405" spans="1:15" x14ac:dyDescent="0.2">
      <c r="A405" s="217"/>
      <c r="B405" s="217"/>
      <c r="C405" s="217"/>
      <c r="D405" s="217"/>
      <c r="E405" s="217"/>
      <c r="F405" s="217"/>
      <c r="G405" s="218"/>
      <c r="H405" s="218"/>
      <c r="I405" s="218"/>
      <c r="J405" s="218"/>
      <c r="K405" s="218"/>
      <c r="L405" s="217"/>
      <c r="M405" s="217"/>
      <c r="N405" s="217"/>
      <c r="O405" s="217"/>
    </row>
    <row r="406" spans="1:15" x14ac:dyDescent="0.2">
      <c r="A406" s="217"/>
      <c r="B406" s="217"/>
      <c r="C406" s="217"/>
      <c r="D406" s="217"/>
      <c r="E406" s="217"/>
      <c r="F406" s="217"/>
      <c r="G406" s="218"/>
      <c r="H406" s="218"/>
      <c r="I406" s="218"/>
      <c r="J406" s="218"/>
      <c r="K406" s="218"/>
      <c r="L406" s="217"/>
      <c r="M406" s="217"/>
      <c r="N406" s="217"/>
      <c r="O406" s="217"/>
    </row>
    <row r="407" spans="1:15" x14ac:dyDescent="0.2">
      <c r="A407" s="217"/>
      <c r="B407" s="217"/>
      <c r="C407" s="217"/>
      <c r="D407" s="217"/>
      <c r="E407" s="217"/>
      <c r="F407" s="217"/>
      <c r="G407" s="218"/>
      <c r="H407" s="218"/>
      <c r="I407" s="218"/>
      <c r="J407" s="218"/>
      <c r="K407" s="218"/>
      <c r="L407" s="217"/>
      <c r="M407" s="217"/>
      <c r="N407" s="217"/>
      <c r="O407" s="217"/>
    </row>
    <row r="408" spans="1:15" x14ac:dyDescent="0.2">
      <c r="A408" s="217"/>
      <c r="B408" s="217"/>
      <c r="C408" s="217"/>
      <c r="D408" s="217"/>
      <c r="E408" s="217"/>
      <c r="F408" s="217"/>
      <c r="G408" s="218"/>
      <c r="H408" s="218"/>
      <c r="I408" s="218"/>
      <c r="J408" s="218"/>
      <c r="K408" s="218"/>
      <c r="L408" s="217"/>
      <c r="M408" s="217"/>
      <c r="N408" s="217"/>
      <c r="O408" s="217"/>
    </row>
    <row r="409" spans="1:15" x14ac:dyDescent="0.2">
      <c r="A409" s="217"/>
      <c r="B409" s="217"/>
      <c r="C409" s="217"/>
      <c r="D409" s="217"/>
      <c r="E409" s="217"/>
      <c r="F409" s="217"/>
      <c r="G409" s="218"/>
      <c r="H409" s="218"/>
      <c r="I409" s="218"/>
      <c r="J409" s="218"/>
      <c r="K409" s="218"/>
      <c r="L409" s="217"/>
      <c r="M409" s="217"/>
      <c r="N409" s="217"/>
      <c r="O409" s="217"/>
    </row>
    <row r="410" spans="1:15" x14ac:dyDescent="0.2">
      <c r="A410" s="217"/>
      <c r="B410" s="217"/>
      <c r="C410" s="217"/>
      <c r="D410" s="217"/>
      <c r="E410" s="217"/>
      <c r="F410" s="217"/>
      <c r="G410" s="218"/>
      <c r="H410" s="218"/>
      <c r="I410" s="218"/>
      <c r="J410" s="218"/>
      <c r="K410" s="218"/>
      <c r="L410" s="217"/>
      <c r="M410" s="217"/>
      <c r="N410" s="217"/>
      <c r="O410" s="217"/>
    </row>
    <row r="411" spans="1:15" x14ac:dyDescent="0.2">
      <c r="A411" s="217"/>
      <c r="B411" s="217"/>
      <c r="C411" s="217"/>
      <c r="D411" s="217"/>
      <c r="E411" s="217"/>
      <c r="F411" s="217"/>
      <c r="G411" s="218"/>
      <c r="H411" s="218"/>
      <c r="I411" s="218"/>
      <c r="J411" s="218"/>
      <c r="K411" s="218"/>
      <c r="L411" s="217"/>
      <c r="M411" s="217"/>
      <c r="N411" s="217"/>
      <c r="O411" s="217"/>
    </row>
    <row r="412" spans="1:15" x14ac:dyDescent="0.2">
      <c r="A412" s="217"/>
      <c r="B412" s="217"/>
      <c r="C412" s="217"/>
      <c r="D412" s="217"/>
      <c r="E412" s="217"/>
      <c r="F412" s="217"/>
      <c r="G412" s="218"/>
      <c r="H412" s="218"/>
      <c r="I412" s="218"/>
      <c r="J412" s="218"/>
      <c r="K412" s="218"/>
      <c r="L412" s="217"/>
      <c r="M412" s="217"/>
      <c r="N412" s="217"/>
      <c r="O412" s="217"/>
    </row>
    <row r="413" spans="1:15" x14ac:dyDescent="0.2">
      <c r="A413" s="217"/>
      <c r="B413" s="217"/>
      <c r="C413" s="217"/>
      <c r="D413" s="217"/>
      <c r="E413" s="217"/>
      <c r="F413" s="217"/>
      <c r="G413" s="218"/>
      <c r="H413" s="218"/>
      <c r="I413" s="218"/>
      <c r="J413" s="218"/>
      <c r="K413" s="218"/>
      <c r="L413" s="217"/>
      <c r="M413" s="217"/>
      <c r="N413" s="217"/>
      <c r="O413" s="217"/>
    </row>
    <row r="414" spans="1:15" x14ac:dyDescent="0.2">
      <c r="A414" s="217"/>
      <c r="B414" s="217"/>
      <c r="C414" s="217"/>
      <c r="D414" s="217"/>
      <c r="E414" s="217"/>
      <c r="F414" s="217"/>
      <c r="G414" s="218"/>
      <c r="H414" s="218"/>
      <c r="I414" s="218"/>
      <c r="J414" s="218"/>
      <c r="K414" s="218"/>
      <c r="L414" s="217"/>
      <c r="M414" s="217"/>
      <c r="N414" s="217"/>
      <c r="O414" s="217"/>
    </row>
    <row r="415" spans="1:15" x14ac:dyDescent="0.2">
      <c r="A415" s="217"/>
      <c r="B415" s="217"/>
      <c r="C415" s="217"/>
      <c r="D415" s="217"/>
      <c r="E415" s="217"/>
      <c r="F415" s="217"/>
      <c r="G415" s="218"/>
      <c r="H415" s="218"/>
      <c r="I415" s="218"/>
      <c r="J415" s="218"/>
      <c r="K415" s="218"/>
      <c r="L415" s="217"/>
      <c r="M415" s="217"/>
      <c r="N415" s="217"/>
      <c r="O415" s="217"/>
    </row>
    <row r="416" spans="1:15" x14ac:dyDescent="0.2">
      <c r="A416" s="217"/>
      <c r="B416" s="217"/>
      <c r="C416" s="217"/>
      <c r="D416" s="217"/>
      <c r="E416" s="217"/>
      <c r="F416" s="217"/>
      <c r="G416" s="218"/>
      <c r="H416" s="218"/>
      <c r="I416" s="218"/>
      <c r="J416" s="218"/>
      <c r="K416" s="218"/>
      <c r="L416" s="217"/>
      <c r="M416" s="217"/>
      <c r="N416" s="217"/>
      <c r="O416" s="217"/>
    </row>
    <row r="417" spans="1:15" x14ac:dyDescent="0.2">
      <c r="A417" s="217"/>
      <c r="B417" s="217"/>
      <c r="C417" s="217"/>
      <c r="D417" s="217"/>
      <c r="E417" s="217"/>
      <c r="F417" s="217"/>
      <c r="G417" s="218"/>
      <c r="H417" s="218"/>
      <c r="I417" s="218"/>
      <c r="J417" s="218"/>
      <c r="K417" s="218"/>
      <c r="L417" s="217"/>
      <c r="M417" s="217"/>
      <c r="N417" s="217"/>
      <c r="O417" s="217"/>
    </row>
    <row r="418" spans="1:15" x14ac:dyDescent="0.2">
      <c r="A418" s="217"/>
      <c r="B418" s="217"/>
      <c r="C418" s="217"/>
      <c r="D418" s="217"/>
      <c r="E418" s="217"/>
      <c r="F418" s="217"/>
      <c r="G418" s="218"/>
      <c r="H418" s="218"/>
      <c r="I418" s="218"/>
      <c r="J418" s="218"/>
      <c r="K418" s="218"/>
      <c r="L418" s="217"/>
      <c r="M418" s="217"/>
      <c r="N418" s="217"/>
      <c r="O418" s="217"/>
    </row>
    <row r="419" spans="1:15" x14ac:dyDescent="0.2">
      <c r="A419" s="217"/>
      <c r="B419" s="217"/>
      <c r="C419" s="217"/>
      <c r="D419" s="217"/>
      <c r="E419" s="217"/>
      <c r="F419" s="217"/>
      <c r="G419" s="218"/>
      <c r="H419" s="218"/>
      <c r="I419" s="218"/>
      <c r="J419" s="218"/>
      <c r="K419" s="218"/>
      <c r="L419" s="217"/>
      <c r="M419" s="217"/>
      <c r="N419" s="217"/>
      <c r="O419" s="217"/>
    </row>
    <row r="420" spans="1:15" x14ac:dyDescent="0.2">
      <c r="A420" s="217"/>
      <c r="B420" s="217"/>
      <c r="C420" s="217"/>
      <c r="D420" s="217"/>
      <c r="E420" s="217"/>
      <c r="F420" s="217"/>
      <c r="G420" s="218"/>
      <c r="H420" s="218"/>
      <c r="I420" s="218"/>
      <c r="J420" s="218"/>
      <c r="K420" s="218"/>
      <c r="L420" s="217"/>
      <c r="M420" s="217"/>
      <c r="N420" s="217"/>
      <c r="O420" s="217"/>
    </row>
    <row r="421" spans="1:15" x14ac:dyDescent="0.2">
      <c r="A421" s="217"/>
      <c r="B421" s="217"/>
      <c r="C421" s="217"/>
      <c r="D421" s="217"/>
      <c r="E421" s="217"/>
      <c r="F421" s="217"/>
      <c r="G421" s="218"/>
      <c r="H421" s="218"/>
      <c r="I421" s="218"/>
      <c r="J421" s="218"/>
      <c r="K421" s="218"/>
      <c r="L421" s="217"/>
      <c r="M421" s="217"/>
      <c r="N421" s="217"/>
      <c r="O421" s="217"/>
    </row>
    <row r="422" spans="1:15" x14ac:dyDescent="0.2">
      <c r="A422" s="217"/>
      <c r="B422" s="217"/>
      <c r="C422" s="217"/>
      <c r="D422" s="217"/>
      <c r="E422" s="217"/>
      <c r="F422" s="217"/>
      <c r="G422" s="218"/>
      <c r="H422" s="218"/>
      <c r="I422" s="218"/>
      <c r="J422" s="218"/>
      <c r="K422" s="218"/>
      <c r="L422" s="217"/>
      <c r="M422" s="217"/>
      <c r="N422" s="217"/>
      <c r="O422" s="217"/>
    </row>
    <row r="423" spans="1:15" x14ac:dyDescent="0.2">
      <c r="A423" s="217"/>
      <c r="B423" s="217"/>
      <c r="C423" s="217"/>
      <c r="D423" s="217"/>
      <c r="E423" s="217"/>
      <c r="F423" s="217"/>
      <c r="G423" s="218"/>
      <c r="H423" s="218"/>
      <c r="I423" s="218"/>
      <c r="J423" s="218"/>
      <c r="K423" s="218"/>
      <c r="L423" s="217"/>
      <c r="M423" s="217"/>
      <c r="N423" s="217"/>
      <c r="O423" s="217"/>
    </row>
    <row r="424" spans="1:15" x14ac:dyDescent="0.2">
      <c r="A424" s="217"/>
      <c r="B424" s="217"/>
      <c r="C424" s="217"/>
      <c r="D424" s="217"/>
      <c r="E424" s="217"/>
      <c r="F424" s="217"/>
      <c r="G424" s="218"/>
      <c r="H424" s="218"/>
      <c r="I424" s="218"/>
      <c r="J424" s="218"/>
      <c r="K424" s="218"/>
      <c r="L424" s="217"/>
      <c r="M424" s="217"/>
      <c r="N424" s="217"/>
      <c r="O424" s="217"/>
    </row>
    <row r="425" spans="1:15" x14ac:dyDescent="0.2">
      <c r="A425" s="217"/>
      <c r="B425" s="217"/>
      <c r="C425" s="217"/>
      <c r="D425" s="217"/>
      <c r="E425" s="217"/>
      <c r="F425" s="217"/>
      <c r="G425" s="218"/>
      <c r="H425" s="218"/>
      <c r="I425" s="218"/>
      <c r="J425" s="218"/>
      <c r="K425" s="218"/>
      <c r="L425" s="217"/>
      <c r="M425" s="217"/>
      <c r="N425" s="217"/>
      <c r="O425" s="217"/>
    </row>
    <row r="426" spans="1:15" x14ac:dyDescent="0.2">
      <c r="A426" s="217"/>
      <c r="B426" s="217"/>
      <c r="C426" s="217"/>
      <c r="D426" s="217"/>
      <c r="E426" s="217"/>
      <c r="F426" s="217"/>
      <c r="G426" s="218"/>
      <c r="H426" s="218"/>
      <c r="I426" s="218"/>
      <c r="J426" s="218"/>
      <c r="K426" s="218"/>
      <c r="L426" s="217"/>
      <c r="M426" s="217"/>
      <c r="N426" s="217"/>
      <c r="O426" s="217"/>
    </row>
    <row r="427" spans="1:15" x14ac:dyDescent="0.2">
      <c r="A427" s="217"/>
      <c r="B427" s="217"/>
      <c r="C427" s="217"/>
      <c r="D427" s="217"/>
      <c r="E427" s="217"/>
      <c r="F427" s="217"/>
      <c r="G427" s="218"/>
      <c r="H427" s="218"/>
      <c r="I427" s="218"/>
      <c r="J427" s="218"/>
      <c r="K427" s="218"/>
      <c r="L427" s="217"/>
      <c r="M427" s="217"/>
      <c r="N427" s="217"/>
      <c r="O427" s="217"/>
    </row>
    <row r="428" spans="1:15" x14ac:dyDescent="0.2">
      <c r="A428" s="217"/>
      <c r="B428" s="217"/>
      <c r="C428" s="217"/>
      <c r="D428" s="217"/>
      <c r="E428" s="217"/>
      <c r="F428" s="217"/>
      <c r="G428" s="218"/>
      <c r="H428" s="218"/>
      <c r="I428" s="218"/>
      <c r="J428" s="218"/>
      <c r="K428" s="218"/>
      <c r="L428" s="217"/>
      <c r="M428" s="217"/>
      <c r="N428" s="217"/>
      <c r="O428" s="217"/>
    </row>
    <row r="429" spans="1:15" x14ac:dyDescent="0.2">
      <c r="A429" s="217"/>
      <c r="B429" s="217"/>
      <c r="C429" s="217"/>
      <c r="D429" s="217"/>
      <c r="E429" s="217"/>
      <c r="F429" s="217"/>
      <c r="G429" s="218"/>
      <c r="H429" s="218"/>
      <c r="I429" s="218"/>
      <c r="J429" s="218"/>
      <c r="K429" s="218"/>
      <c r="L429" s="217"/>
      <c r="M429" s="217"/>
      <c r="N429" s="217"/>
      <c r="O429" s="217"/>
    </row>
    <row r="430" spans="1:15" x14ac:dyDescent="0.2">
      <c r="A430" s="217"/>
      <c r="B430" s="217"/>
      <c r="C430" s="217"/>
      <c r="D430" s="217"/>
      <c r="E430" s="217"/>
      <c r="F430" s="217"/>
      <c r="G430" s="218"/>
      <c r="H430" s="218"/>
      <c r="I430" s="218"/>
      <c r="J430" s="218"/>
      <c r="K430" s="218"/>
      <c r="L430" s="217"/>
      <c r="M430" s="217"/>
      <c r="N430" s="217"/>
      <c r="O430" s="217"/>
    </row>
    <row r="431" spans="1:15" x14ac:dyDescent="0.2">
      <c r="A431" s="217"/>
      <c r="B431" s="217"/>
      <c r="C431" s="217"/>
      <c r="D431" s="217"/>
      <c r="E431" s="217"/>
      <c r="F431" s="217"/>
      <c r="G431" s="218"/>
      <c r="H431" s="218"/>
      <c r="I431" s="218"/>
      <c r="J431" s="218"/>
      <c r="K431" s="218"/>
      <c r="L431" s="217"/>
      <c r="M431" s="217"/>
      <c r="N431" s="217"/>
      <c r="O431" s="217"/>
    </row>
    <row r="432" spans="1:15" x14ac:dyDescent="0.2">
      <c r="A432" s="217"/>
      <c r="B432" s="217"/>
      <c r="C432" s="217"/>
      <c r="D432" s="217"/>
      <c r="E432" s="217"/>
      <c r="F432" s="217"/>
      <c r="G432" s="218"/>
      <c r="H432" s="218"/>
      <c r="I432" s="218"/>
      <c r="J432" s="218"/>
      <c r="K432" s="218"/>
      <c r="L432" s="217"/>
      <c r="M432" s="217"/>
      <c r="N432" s="217"/>
      <c r="O432" s="217"/>
    </row>
    <row r="433" spans="1:15" x14ac:dyDescent="0.2">
      <c r="A433" s="217"/>
      <c r="B433" s="217"/>
      <c r="C433" s="217"/>
      <c r="D433" s="217"/>
      <c r="E433" s="217"/>
      <c r="F433" s="217"/>
      <c r="G433" s="218"/>
      <c r="H433" s="218"/>
      <c r="I433" s="218"/>
      <c r="J433" s="218"/>
      <c r="K433" s="218"/>
      <c r="L433" s="217"/>
      <c r="M433" s="217"/>
      <c r="N433" s="217"/>
      <c r="O433" s="217"/>
    </row>
    <row r="434" spans="1:15" x14ac:dyDescent="0.2">
      <c r="A434" s="217"/>
      <c r="B434" s="217"/>
      <c r="C434" s="217"/>
      <c r="D434" s="217"/>
      <c r="E434" s="217"/>
      <c r="F434" s="217"/>
      <c r="G434" s="218"/>
      <c r="H434" s="218"/>
      <c r="I434" s="218"/>
      <c r="J434" s="218"/>
      <c r="K434" s="218"/>
      <c r="L434" s="217"/>
      <c r="M434" s="217"/>
      <c r="N434" s="217"/>
      <c r="O434" s="217"/>
    </row>
    <row r="435" spans="1:15" x14ac:dyDescent="0.2">
      <c r="A435" s="217"/>
      <c r="B435" s="217"/>
      <c r="C435" s="217"/>
      <c r="D435" s="217"/>
      <c r="E435" s="217"/>
      <c r="F435" s="217"/>
      <c r="G435" s="218"/>
      <c r="H435" s="218"/>
      <c r="I435" s="218"/>
      <c r="J435" s="218"/>
      <c r="K435" s="218"/>
      <c r="L435" s="217"/>
      <c r="M435" s="217"/>
      <c r="N435" s="217"/>
      <c r="O435" s="217"/>
    </row>
    <row r="436" spans="1:15" x14ac:dyDescent="0.2">
      <c r="A436" s="217"/>
      <c r="B436" s="217"/>
      <c r="C436" s="217"/>
      <c r="D436" s="217"/>
      <c r="E436" s="217"/>
      <c r="F436" s="217"/>
      <c r="G436" s="218"/>
      <c r="H436" s="218"/>
      <c r="I436" s="218"/>
      <c r="J436" s="218"/>
      <c r="K436" s="218"/>
      <c r="L436" s="217"/>
      <c r="M436" s="217"/>
      <c r="N436" s="217"/>
      <c r="O436" s="217"/>
    </row>
    <row r="437" spans="1:15" x14ac:dyDescent="0.2">
      <c r="A437" s="217"/>
      <c r="B437" s="217"/>
      <c r="C437" s="217"/>
      <c r="D437" s="217"/>
      <c r="E437" s="217"/>
      <c r="F437" s="217"/>
      <c r="G437" s="218"/>
      <c r="H437" s="218"/>
      <c r="I437" s="218"/>
      <c r="J437" s="218"/>
      <c r="K437" s="218"/>
      <c r="L437" s="217"/>
      <c r="M437" s="217"/>
      <c r="N437" s="217"/>
      <c r="O437" s="217"/>
    </row>
    <row r="438" spans="1:15" x14ac:dyDescent="0.2">
      <c r="A438" s="217"/>
      <c r="B438" s="217"/>
      <c r="C438" s="217"/>
      <c r="D438" s="217"/>
      <c r="E438" s="217"/>
      <c r="F438" s="217"/>
      <c r="G438" s="218"/>
      <c r="H438" s="218"/>
      <c r="I438" s="218"/>
      <c r="J438" s="218"/>
      <c r="K438" s="218"/>
      <c r="L438" s="217"/>
      <c r="M438" s="217"/>
      <c r="N438" s="217"/>
      <c r="O438" s="217"/>
    </row>
    <row r="439" spans="1:15" x14ac:dyDescent="0.2">
      <c r="A439" s="217"/>
      <c r="B439" s="217"/>
      <c r="C439" s="217"/>
      <c r="D439" s="217"/>
      <c r="E439" s="217"/>
      <c r="F439" s="217"/>
      <c r="G439" s="218"/>
      <c r="H439" s="218"/>
      <c r="I439" s="218"/>
      <c r="J439" s="218"/>
      <c r="K439" s="218"/>
      <c r="L439" s="217"/>
      <c r="M439" s="217"/>
      <c r="N439" s="217"/>
      <c r="O439" s="217"/>
    </row>
    <row r="440" spans="1:15" x14ac:dyDescent="0.2">
      <c r="A440" s="217"/>
      <c r="B440" s="217"/>
      <c r="C440" s="217"/>
      <c r="D440" s="217"/>
      <c r="E440" s="217"/>
      <c r="F440" s="217"/>
      <c r="G440" s="218"/>
      <c r="H440" s="218"/>
      <c r="I440" s="218"/>
      <c r="J440" s="218"/>
      <c r="K440" s="218"/>
      <c r="L440" s="217"/>
      <c r="M440" s="217"/>
      <c r="N440" s="217"/>
      <c r="O440" s="217"/>
    </row>
    <row r="441" spans="1:15" x14ac:dyDescent="0.2">
      <c r="A441" s="217"/>
      <c r="B441" s="217"/>
      <c r="C441" s="217"/>
      <c r="D441" s="217"/>
      <c r="E441" s="217"/>
      <c r="F441" s="217"/>
      <c r="G441" s="218"/>
      <c r="H441" s="218"/>
      <c r="I441" s="218"/>
      <c r="J441" s="218"/>
      <c r="K441" s="218"/>
      <c r="L441" s="217"/>
      <c r="M441" s="217"/>
      <c r="N441" s="217"/>
      <c r="O441" s="217"/>
    </row>
    <row r="442" spans="1:15" x14ac:dyDescent="0.2">
      <c r="A442" s="217"/>
      <c r="B442" s="217"/>
      <c r="C442" s="217"/>
      <c r="D442" s="217"/>
      <c r="E442" s="217"/>
      <c r="F442" s="217"/>
      <c r="G442" s="218"/>
      <c r="H442" s="218"/>
      <c r="I442" s="218"/>
      <c r="J442" s="218"/>
      <c r="K442" s="218"/>
      <c r="L442" s="217"/>
      <c r="M442" s="217"/>
      <c r="N442" s="217"/>
      <c r="O442" s="217"/>
    </row>
    <row r="443" spans="1:15" x14ac:dyDescent="0.2">
      <c r="A443" s="217"/>
      <c r="B443" s="217"/>
      <c r="C443" s="217"/>
      <c r="D443" s="217"/>
      <c r="E443" s="217"/>
      <c r="F443" s="217"/>
      <c r="G443" s="218"/>
      <c r="H443" s="218"/>
      <c r="I443" s="218"/>
      <c r="J443" s="218"/>
      <c r="K443" s="218"/>
      <c r="L443" s="217"/>
      <c r="M443" s="217"/>
      <c r="N443" s="217"/>
      <c r="O443" s="217"/>
    </row>
    <row r="444" spans="1:15" x14ac:dyDescent="0.2">
      <c r="A444" s="217"/>
      <c r="B444" s="217"/>
      <c r="C444" s="217"/>
      <c r="D444" s="217"/>
      <c r="E444" s="217"/>
      <c r="F444" s="217"/>
      <c r="G444" s="218"/>
      <c r="H444" s="218"/>
      <c r="I444" s="218"/>
      <c r="J444" s="218"/>
      <c r="K444" s="218"/>
      <c r="L444" s="217"/>
      <c r="M444" s="217"/>
      <c r="N444" s="217"/>
      <c r="O444" s="217"/>
    </row>
    <row r="445" spans="1:15" x14ac:dyDescent="0.2">
      <c r="A445" s="217"/>
      <c r="B445" s="217"/>
      <c r="C445" s="217"/>
      <c r="D445" s="217"/>
      <c r="E445" s="217"/>
      <c r="F445" s="217"/>
      <c r="G445" s="218"/>
      <c r="H445" s="218"/>
      <c r="I445" s="218"/>
      <c r="J445" s="218"/>
      <c r="K445" s="218"/>
      <c r="L445" s="217"/>
      <c r="M445" s="217"/>
      <c r="N445" s="217"/>
      <c r="O445" s="217"/>
    </row>
    <row r="446" spans="1:15" x14ac:dyDescent="0.2">
      <c r="A446" s="217"/>
      <c r="B446" s="217"/>
      <c r="C446" s="217"/>
      <c r="D446" s="217"/>
      <c r="E446" s="217"/>
      <c r="F446" s="217"/>
      <c r="G446" s="218"/>
      <c r="H446" s="218"/>
      <c r="I446" s="218"/>
      <c r="J446" s="218"/>
      <c r="K446" s="218"/>
      <c r="L446" s="217"/>
      <c r="M446" s="217"/>
      <c r="N446" s="217"/>
      <c r="O446" s="217"/>
    </row>
    <row r="447" spans="1:15" x14ac:dyDescent="0.2">
      <c r="A447" s="217"/>
      <c r="B447" s="217"/>
      <c r="C447" s="217"/>
      <c r="D447" s="217"/>
      <c r="E447" s="217"/>
      <c r="F447" s="217"/>
      <c r="G447" s="218"/>
      <c r="H447" s="218"/>
      <c r="I447" s="218"/>
      <c r="J447" s="218"/>
      <c r="K447" s="218"/>
      <c r="L447" s="217"/>
      <c r="M447" s="217"/>
      <c r="N447" s="217"/>
      <c r="O447" s="217"/>
    </row>
    <row r="448" spans="1:15" x14ac:dyDescent="0.2">
      <c r="A448" s="217"/>
      <c r="B448" s="217"/>
      <c r="C448" s="217"/>
      <c r="D448" s="217"/>
      <c r="E448" s="217"/>
      <c r="F448" s="217"/>
      <c r="G448" s="218"/>
      <c r="H448" s="218"/>
      <c r="I448" s="218"/>
      <c r="J448" s="218"/>
      <c r="K448" s="218"/>
      <c r="L448" s="217"/>
      <c r="M448" s="217"/>
      <c r="N448" s="217"/>
      <c r="O448" s="217"/>
    </row>
    <row r="449" spans="1:15" x14ac:dyDescent="0.2">
      <c r="A449" s="217"/>
      <c r="B449" s="217"/>
      <c r="C449" s="217"/>
      <c r="D449" s="217"/>
      <c r="E449" s="217"/>
      <c r="F449" s="217"/>
      <c r="G449" s="218"/>
      <c r="H449" s="218"/>
      <c r="I449" s="218"/>
      <c r="J449" s="218"/>
      <c r="K449" s="218"/>
      <c r="L449" s="217"/>
      <c r="M449" s="217"/>
      <c r="N449" s="217"/>
      <c r="O449" s="217"/>
    </row>
    <row r="450" spans="1:15" x14ac:dyDescent="0.2">
      <c r="A450" s="217"/>
      <c r="B450" s="217"/>
      <c r="C450" s="217"/>
      <c r="D450" s="217"/>
      <c r="E450" s="217"/>
      <c r="F450" s="217"/>
      <c r="G450" s="218"/>
      <c r="H450" s="218"/>
      <c r="I450" s="218"/>
      <c r="J450" s="218"/>
      <c r="K450" s="218"/>
      <c r="L450" s="217"/>
      <c r="M450" s="217"/>
      <c r="N450" s="217"/>
      <c r="O450" s="217"/>
    </row>
    <row r="451" spans="1:15" x14ac:dyDescent="0.2">
      <c r="A451" s="217"/>
      <c r="B451" s="217"/>
      <c r="C451" s="217"/>
      <c r="D451" s="217"/>
      <c r="E451" s="217"/>
      <c r="F451" s="217"/>
      <c r="G451" s="218"/>
      <c r="H451" s="218"/>
      <c r="I451" s="218"/>
      <c r="J451" s="218"/>
      <c r="K451" s="218"/>
      <c r="L451" s="217"/>
      <c r="M451" s="217"/>
      <c r="N451" s="217"/>
      <c r="O451" s="217"/>
    </row>
    <row r="452" spans="1:15" x14ac:dyDescent="0.2">
      <c r="A452" s="217"/>
      <c r="B452" s="217"/>
      <c r="C452" s="217"/>
      <c r="D452" s="217"/>
      <c r="E452" s="217"/>
      <c r="F452" s="217"/>
      <c r="G452" s="218"/>
      <c r="H452" s="218"/>
      <c r="I452" s="218"/>
      <c r="J452" s="218"/>
      <c r="K452" s="218"/>
      <c r="L452" s="217"/>
      <c r="M452" s="217"/>
      <c r="N452" s="217"/>
      <c r="O452" s="217"/>
    </row>
    <row r="453" spans="1:15" x14ac:dyDescent="0.2">
      <c r="A453" s="217"/>
      <c r="B453" s="217"/>
      <c r="C453" s="217"/>
      <c r="D453" s="217"/>
      <c r="E453" s="217"/>
      <c r="F453" s="217"/>
      <c r="G453" s="218"/>
      <c r="H453" s="218"/>
      <c r="I453" s="218"/>
      <c r="J453" s="218"/>
      <c r="K453" s="218"/>
      <c r="L453" s="217"/>
      <c r="M453" s="217"/>
      <c r="N453" s="217"/>
      <c r="O453" s="217"/>
    </row>
    <row r="454" spans="1:15" x14ac:dyDescent="0.2">
      <c r="A454" s="217"/>
      <c r="B454" s="217"/>
      <c r="C454" s="217"/>
      <c r="D454" s="217"/>
      <c r="E454" s="217"/>
      <c r="F454" s="217"/>
      <c r="G454" s="218"/>
      <c r="H454" s="218"/>
      <c r="I454" s="218"/>
      <c r="J454" s="218"/>
      <c r="K454" s="218"/>
      <c r="L454" s="217"/>
      <c r="M454" s="217"/>
      <c r="N454" s="217"/>
      <c r="O454" s="217"/>
    </row>
    <row r="455" spans="1:15" x14ac:dyDescent="0.2">
      <c r="A455" s="217"/>
      <c r="B455" s="217"/>
      <c r="C455" s="217"/>
      <c r="D455" s="217"/>
      <c r="E455" s="217"/>
      <c r="F455" s="217"/>
      <c r="G455" s="218"/>
      <c r="H455" s="218"/>
      <c r="I455" s="218"/>
      <c r="J455" s="218"/>
      <c r="K455" s="218"/>
      <c r="L455" s="217"/>
      <c r="M455" s="217"/>
      <c r="N455" s="217"/>
      <c r="O455" s="217"/>
    </row>
    <row r="456" spans="1:15" x14ac:dyDescent="0.2">
      <c r="A456" s="217"/>
      <c r="B456" s="217"/>
      <c r="C456" s="217"/>
      <c r="D456" s="217"/>
      <c r="E456" s="217"/>
      <c r="F456" s="217"/>
      <c r="G456" s="218"/>
      <c r="H456" s="218"/>
      <c r="I456" s="218"/>
      <c r="J456" s="218"/>
      <c r="K456" s="218"/>
      <c r="L456" s="217"/>
      <c r="M456" s="217"/>
      <c r="N456" s="217"/>
      <c r="O456" s="217"/>
    </row>
    <row r="457" spans="1:15" x14ac:dyDescent="0.2">
      <c r="A457" s="217"/>
      <c r="B457" s="217"/>
      <c r="C457" s="217"/>
      <c r="D457" s="217"/>
      <c r="E457" s="217"/>
      <c r="F457" s="217"/>
      <c r="G457" s="218"/>
      <c r="H457" s="218"/>
      <c r="I457" s="218"/>
      <c r="J457" s="218"/>
      <c r="K457" s="218"/>
      <c r="L457" s="217"/>
      <c r="M457" s="217"/>
      <c r="N457" s="217"/>
      <c r="O457" s="217"/>
    </row>
    <row r="458" spans="1:15" x14ac:dyDescent="0.2">
      <c r="A458" s="217"/>
      <c r="B458" s="217"/>
      <c r="C458" s="217"/>
      <c r="D458" s="217"/>
      <c r="E458" s="217"/>
      <c r="F458" s="217"/>
      <c r="G458" s="218"/>
      <c r="H458" s="218"/>
      <c r="I458" s="218"/>
      <c r="J458" s="218"/>
      <c r="K458" s="218"/>
      <c r="L458" s="217"/>
      <c r="M458" s="217"/>
      <c r="N458" s="217"/>
      <c r="O458" s="217"/>
    </row>
    <row r="459" spans="1:15" x14ac:dyDescent="0.2">
      <c r="A459" s="217"/>
      <c r="B459" s="217"/>
      <c r="C459" s="217"/>
      <c r="D459" s="217"/>
      <c r="E459" s="217"/>
      <c r="F459" s="217"/>
      <c r="G459" s="218"/>
      <c r="H459" s="218"/>
      <c r="I459" s="218"/>
      <c r="J459" s="218"/>
      <c r="K459" s="218"/>
      <c r="L459" s="217"/>
      <c r="M459" s="217"/>
      <c r="N459" s="217"/>
      <c r="O459" s="217"/>
    </row>
    <row r="460" spans="1:15" x14ac:dyDescent="0.2">
      <c r="A460" s="217"/>
      <c r="B460" s="217"/>
      <c r="C460" s="217"/>
      <c r="D460" s="217"/>
      <c r="E460" s="217"/>
      <c r="F460" s="217"/>
      <c r="G460" s="218"/>
      <c r="H460" s="218"/>
      <c r="I460" s="218"/>
      <c r="J460" s="218"/>
      <c r="K460" s="218"/>
      <c r="L460" s="217"/>
      <c r="M460" s="217"/>
      <c r="N460" s="217"/>
      <c r="O460" s="217"/>
    </row>
    <row r="461" spans="1:15" x14ac:dyDescent="0.2">
      <c r="A461" s="217"/>
      <c r="B461" s="217"/>
      <c r="C461" s="217"/>
      <c r="D461" s="217"/>
      <c r="E461" s="217"/>
      <c r="F461" s="217"/>
      <c r="G461" s="218"/>
      <c r="H461" s="218"/>
      <c r="I461" s="218"/>
      <c r="J461" s="218"/>
      <c r="K461" s="218"/>
      <c r="L461" s="217"/>
      <c r="M461" s="217"/>
      <c r="N461" s="217"/>
      <c r="O461" s="217"/>
    </row>
    <row r="462" spans="1:15" x14ac:dyDescent="0.2">
      <c r="A462" s="217"/>
      <c r="B462" s="217"/>
      <c r="C462" s="217"/>
      <c r="D462" s="217"/>
      <c r="E462" s="217"/>
      <c r="F462" s="217"/>
      <c r="G462" s="218"/>
      <c r="H462" s="218"/>
      <c r="I462" s="218"/>
      <c r="J462" s="218"/>
      <c r="K462" s="218"/>
      <c r="L462" s="217"/>
      <c r="M462" s="217"/>
      <c r="N462" s="217"/>
      <c r="O462" s="217"/>
    </row>
    <row r="463" spans="1:15" x14ac:dyDescent="0.2">
      <c r="A463" s="217"/>
      <c r="B463" s="217"/>
      <c r="C463" s="217"/>
      <c r="D463" s="217"/>
      <c r="E463" s="217"/>
      <c r="F463" s="217"/>
      <c r="G463" s="218"/>
      <c r="H463" s="218"/>
      <c r="I463" s="218"/>
      <c r="J463" s="218"/>
      <c r="K463" s="218"/>
      <c r="L463" s="217"/>
      <c r="M463" s="217"/>
      <c r="N463" s="217"/>
      <c r="O463" s="217"/>
    </row>
    <row r="464" spans="1:15" x14ac:dyDescent="0.2">
      <c r="A464" s="217"/>
      <c r="B464" s="217"/>
      <c r="C464" s="217"/>
      <c r="D464" s="217"/>
      <c r="E464" s="217"/>
      <c r="F464" s="217"/>
      <c r="G464" s="218"/>
      <c r="H464" s="218"/>
      <c r="I464" s="218"/>
      <c r="J464" s="218"/>
      <c r="K464" s="218"/>
      <c r="L464" s="217"/>
      <c r="M464" s="217"/>
      <c r="N464" s="217"/>
      <c r="O464" s="217"/>
    </row>
    <row r="465" spans="1:15" x14ac:dyDescent="0.2">
      <c r="A465" s="217"/>
      <c r="B465" s="217"/>
      <c r="C465" s="217"/>
      <c r="D465" s="217"/>
      <c r="E465" s="217"/>
      <c r="F465" s="217"/>
      <c r="G465" s="218"/>
      <c r="H465" s="218"/>
      <c r="I465" s="218"/>
      <c r="J465" s="218"/>
      <c r="K465" s="218"/>
      <c r="L465" s="217"/>
      <c r="M465" s="217"/>
      <c r="N465" s="217"/>
      <c r="O465" s="217"/>
    </row>
    <row r="466" spans="1:15" x14ac:dyDescent="0.2">
      <c r="A466" s="217"/>
      <c r="B466" s="217"/>
      <c r="C466" s="217"/>
      <c r="D466" s="217"/>
      <c r="E466" s="217"/>
      <c r="F466" s="217"/>
      <c r="G466" s="218"/>
      <c r="H466" s="218"/>
      <c r="I466" s="218"/>
      <c r="J466" s="218"/>
      <c r="K466" s="218"/>
      <c r="L466" s="217"/>
      <c r="M466" s="217"/>
      <c r="N466" s="217"/>
      <c r="O466" s="217"/>
    </row>
    <row r="467" spans="1:15" x14ac:dyDescent="0.2">
      <c r="A467" s="217"/>
      <c r="B467" s="217"/>
      <c r="C467" s="217"/>
      <c r="D467" s="217"/>
      <c r="E467" s="217"/>
      <c r="F467" s="217"/>
      <c r="G467" s="218"/>
      <c r="H467" s="218"/>
      <c r="I467" s="218"/>
      <c r="J467" s="218"/>
      <c r="K467" s="218"/>
      <c r="L467" s="217"/>
      <c r="M467" s="217"/>
      <c r="N467" s="217"/>
      <c r="O467" s="217"/>
    </row>
    <row r="468" spans="1:15" x14ac:dyDescent="0.2">
      <c r="A468" s="217"/>
      <c r="B468" s="217"/>
      <c r="C468" s="217"/>
      <c r="D468" s="217"/>
      <c r="E468" s="217"/>
      <c r="F468" s="217"/>
      <c r="G468" s="218"/>
      <c r="H468" s="218"/>
      <c r="I468" s="218"/>
      <c r="J468" s="218"/>
      <c r="K468" s="218"/>
      <c r="L468" s="217"/>
      <c r="M468" s="217"/>
      <c r="N468" s="217"/>
      <c r="O468" s="217"/>
    </row>
    <row r="469" spans="1:15" x14ac:dyDescent="0.2">
      <c r="A469" s="217"/>
      <c r="B469" s="217"/>
      <c r="C469" s="217"/>
      <c r="D469" s="217"/>
      <c r="E469" s="217"/>
      <c r="F469" s="217"/>
      <c r="G469" s="218"/>
      <c r="H469" s="218"/>
      <c r="I469" s="218"/>
      <c r="J469" s="218"/>
      <c r="K469" s="218"/>
      <c r="L469" s="217"/>
      <c r="M469" s="217"/>
      <c r="N469" s="217"/>
      <c r="O469" s="217"/>
    </row>
    <row r="470" spans="1:15" x14ac:dyDescent="0.2">
      <c r="A470" s="217"/>
      <c r="B470" s="217"/>
      <c r="C470" s="217"/>
      <c r="D470" s="217"/>
      <c r="E470" s="217"/>
      <c r="F470" s="217"/>
      <c r="G470" s="218"/>
      <c r="H470" s="218"/>
      <c r="I470" s="218"/>
      <c r="J470" s="218"/>
      <c r="K470" s="218"/>
      <c r="L470" s="217"/>
      <c r="M470" s="217"/>
      <c r="N470" s="217"/>
      <c r="O470" s="217"/>
    </row>
    <row r="471" spans="1:15" x14ac:dyDescent="0.2">
      <c r="A471" s="217"/>
      <c r="B471" s="217"/>
      <c r="C471" s="217"/>
      <c r="D471" s="217"/>
      <c r="E471" s="217"/>
      <c r="F471" s="217"/>
      <c r="G471" s="218"/>
      <c r="H471" s="218"/>
      <c r="I471" s="218"/>
      <c r="J471" s="218"/>
      <c r="K471" s="218"/>
      <c r="L471" s="217"/>
      <c r="M471" s="217"/>
      <c r="N471" s="217"/>
      <c r="O471" s="217"/>
    </row>
    <row r="472" spans="1:15" x14ac:dyDescent="0.2">
      <c r="A472" s="217"/>
      <c r="B472" s="217"/>
      <c r="C472" s="217"/>
      <c r="D472" s="217"/>
      <c r="E472" s="217"/>
      <c r="F472" s="217"/>
      <c r="G472" s="218"/>
      <c r="H472" s="218"/>
      <c r="I472" s="218"/>
      <c r="J472" s="218"/>
      <c r="K472" s="218"/>
      <c r="L472" s="217"/>
      <c r="M472" s="217"/>
      <c r="N472" s="217"/>
      <c r="O472" s="217"/>
    </row>
    <row r="473" spans="1:15" x14ac:dyDescent="0.2">
      <c r="A473" s="217"/>
      <c r="B473" s="217"/>
      <c r="C473" s="217"/>
      <c r="D473" s="217"/>
      <c r="E473" s="217"/>
      <c r="F473" s="217"/>
      <c r="G473" s="218"/>
      <c r="H473" s="218"/>
      <c r="I473" s="218"/>
      <c r="J473" s="218"/>
      <c r="K473" s="218"/>
      <c r="L473" s="217"/>
      <c r="M473" s="217"/>
      <c r="N473" s="217"/>
      <c r="O473" s="217"/>
    </row>
    <row r="474" spans="1:15" x14ac:dyDescent="0.2">
      <c r="A474" s="217"/>
      <c r="B474" s="217"/>
      <c r="C474" s="217"/>
      <c r="D474" s="217"/>
      <c r="E474" s="217"/>
      <c r="F474" s="217"/>
      <c r="G474" s="218"/>
      <c r="H474" s="218"/>
      <c r="I474" s="218"/>
      <c r="J474" s="218"/>
      <c r="K474" s="218"/>
      <c r="L474" s="217"/>
      <c r="M474" s="217"/>
      <c r="N474" s="217"/>
      <c r="O474" s="217"/>
    </row>
    <row r="475" spans="1:15" x14ac:dyDescent="0.2">
      <c r="A475" s="217"/>
      <c r="B475" s="217"/>
      <c r="C475" s="217"/>
      <c r="D475" s="217"/>
      <c r="E475" s="217"/>
      <c r="F475" s="217"/>
      <c r="G475" s="218"/>
      <c r="H475" s="218"/>
      <c r="I475" s="218"/>
      <c r="J475" s="218"/>
      <c r="K475" s="218"/>
      <c r="L475" s="217"/>
      <c r="M475" s="217"/>
      <c r="N475" s="217"/>
      <c r="O475" s="217"/>
    </row>
    <row r="476" spans="1:15" x14ac:dyDescent="0.2">
      <c r="A476" s="217"/>
      <c r="B476" s="217"/>
      <c r="C476" s="217"/>
      <c r="D476" s="217"/>
      <c r="E476" s="217"/>
      <c r="F476" s="217"/>
      <c r="G476" s="218"/>
      <c r="H476" s="218"/>
      <c r="I476" s="218"/>
      <c r="J476" s="218"/>
      <c r="K476" s="218"/>
      <c r="L476" s="217"/>
      <c r="M476" s="217"/>
      <c r="N476" s="217"/>
      <c r="O476" s="217"/>
    </row>
    <row r="477" spans="1:15" x14ac:dyDescent="0.2">
      <c r="A477" s="217"/>
      <c r="B477" s="217"/>
      <c r="C477" s="217"/>
      <c r="D477" s="217"/>
      <c r="E477" s="217"/>
      <c r="F477" s="217"/>
      <c r="G477" s="218"/>
      <c r="H477" s="218"/>
      <c r="I477" s="218"/>
      <c r="J477" s="218"/>
      <c r="K477" s="218"/>
      <c r="L477" s="217"/>
      <c r="M477" s="217"/>
      <c r="N477" s="217"/>
      <c r="O477" s="217"/>
    </row>
    <row r="478" spans="1:15" x14ac:dyDescent="0.2">
      <c r="A478" s="217"/>
      <c r="B478" s="217"/>
      <c r="C478" s="217"/>
      <c r="D478" s="217"/>
      <c r="E478" s="217"/>
      <c r="F478" s="217"/>
      <c r="G478" s="218"/>
      <c r="H478" s="218"/>
      <c r="I478" s="218"/>
      <c r="J478" s="218"/>
      <c r="K478" s="218"/>
      <c r="L478" s="217"/>
      <c r="M478" s="217"/>
      <c r="N478" s="217"/>
      <c r="O478" s="217"/>
    </row>
    <row r="479" spans="1:15" x14ac:dyDescent="0.2">
      <c r="A479" s="217"/>
      <c r="B479" s="217"/>
      <c r="C479" s="217"/>
      <c r="D479" s="217"/>
      <c r="E479" s="217"/>
      <c r="F479" s="217"/>
      <c r="G479" s="218"/>
      <c r="H479" s="218"/>
      <c r="I479" s="218"/>
      <c r="J479" s="218"/>
      <c r="K479" s="218"/>
      <c r="L479" s="217"/>
      <c r="M479" s="217"/>
      <c r="N479" s="217"/>
      <c r="O479" s="217"/>
    </row>
    <row r="480" spans="1:15" x14ac:dyDescent="0.2">
      <c r="A480" s="217"/>
      <c r="B480" s="217"/>
      <c r="C480" s="217"/>
      <c r="D480" s="217"/>
      <c r="E480" s="217"/>
      <c r="F480" s="217"/>
      <c r="G480" s="218"/>
      <c r="H480" s="218"/>
      <c r="I480" s="218"/>
      <c r="J480" s="218"/>
      <c r="K480" s="218"/>
      <c r="L480" s="217"/>
      <c r="M480" s="217"/>
      <c r="N480" s="217"/>
      <c r="O480" s="217"/>
    </row>
    <row r="481" spans="1:15" x14ac:dyDescent="0.2">
      <c r="A481" s="217"/>
      <c r="B481" s="217"/>
      <c r="C481" s="217"/>
      <c r="D481" s="217"/>
      <c r="E481" s="217"/>
      <c r="F481" s="217"/>
      <c r="G481" s="218"/>
      <c r="H481" s="218"/>
      <c r="I481" s="218"/>
      <c r="J481" s="218"/>
      <c r="K481" s="218"/>
      <c r="L481" s="217"/>
      <c r="M481" s="217"/>
      <c r="N481" s="217"/>
      <c r="O481" s="217"/>
    </row>
    <row r="482" spans="1:15" x14ac:dyDescent="0.2">
      <c r="A482" s="217"/>
      <c r="B482" s="217"/>
      <c r="C482" s="217"/>
      <c r="D482" s="217"/>
      <c r="E482" s="217"/>
      <c r="F482" s="217"/>
      <c r="G482" s="218"/>
      <c r="H482" s="218"/>
      <c r="I482" s="218"/>
      <c r="J482" s="218"/>
      <c r="K482" s="218"/>
      <c r="L482" s="217"/>
      <c r="M482" s="217"/>
      <c r="N482" s="217"/>
      <c r="O482" s="217"/>
    </row>
    <row r="483" spans="1:15" x14ac:dyDescent="0.2">
      <c r="A483" s="217"/>
      <c r="B483" s="217"/>
      <c r="C483" s="217"/>
      <c r="D483" s="217"/>
      <c r="E483" s="217"/>
      <c r="F483" s="217"/>
      <c r="G483" s="218"/>
      <c r="H483" s="218"/>
      <c r="I483" s="218"/>
      <c r="J483" s="218"/>
      <c r="K483" s="218"/>
      <c r="L483" s="217"/>
      <c r="M483" s="217"/>
      <c r="N483" s="217"/>
      <c r="O483" s="217"/>
    </row>
    <row r="484" spans="1:15" x14ac:dyDescent="0.2">
      <c r="A484" s="217"/>
      <c r="B484" s="217"/>
      <c r="C484" s="217"/>
      <c r="D484" s="217"/>
      <c r="E484" s="217"/>
      <c r="F484" s="217"/>
      <c r="G484" s="218"/>
      <c r="H484" s="218"/>
      <c r="I484" s="218"/>
      <c r="J484" s="218"/>
      <c r="K484" s="218"/>
      <c r="L484" s="217"/>
      <c r="M484" s="217"/>
      <c r="N484" s="217"/>
      <c r="O484" s="217"/>
    </row>
    <row r="485" spans="1:15" x14ac:dyDescent="0.2">
      <c r="A485" s="217"/>
      <c r="B485" s="217"/>
      <c r="C485" s="217"/>
      <c r="D485" s="217"/>
      <c r="E485" s="217"/>
      <c r="F485" s="217"/>
      <c r="G485" s="218"/>
      <c r="H485" s="218"/>
      <c r="I485" s="218"/>
      <c r="J485" s="218"/>
      <c r="K485" s="218"/>
      <c r="L485" s="217"/>
      <c r="M485" s="217"/>
      <c r="N485" s="217"/>
      <c r="O485" s="217"/>
    </row>
    <row r="486" spans="1:15" x14ac:dyDescent="0.2">
      <c r="A486" s="217"/>
      <c r="B486" s="217"/>
      <c r="C486" s="217"/>
      <c r="D486" s="217"/>
      <c r="E486" s="217"/>
      <c r="F486" s="217"/>
      <c r="G486" s="218"/>
      <c r="H486" s="218"/>
      <c r="I486" s="218"/>
      <c r="J486" s="218"/>
      <c r="K486" s="218"/>
      <c r="L486" s="217"/>
      <c r="M486" s="217"/>
      <c r="N486" s="217"/>
      <c r="O486" s="217"/>
    </row>
    <row r="487" spans="1:15" x14ac:dyDescent="0.2">
      <c r="A487" s="217"/>
      <c r="B487" s="217"/>
      <c r="C487" s="217"/>
      <c r="D487" s="217"/>
      <c r="E487" s="217"/>
      <c r="F487" s="217"/>
      <c r="G487" s="218"/>
      <c r="H487" s="218"/>
      <c r="I487" s="218"/>
      <c r="J487" s="218"/>
      <c r="K487" s="218"/>
      <c r="L487" s="217"/>
      <c r="M487" s="217"/>
      <c r="N487" s="217"/>
      <c r="O487" s="217"/>
    </row>
    <row r="488" spans="1:15" x14ac:dyDescent="0.2">
      <c r="A488" s="217"/>
      <c r="B488" s="217"/>
      <c r="C488" s="217"/>
      <c r="D488" s="217"/>
      <c r="E488" s="217"/>
      <c r="F488" s="217"/>
      <c r="G488" s="218"/>
      <c r="H488" s="218"/>
      <c r="I488" s="218"/>
      <c r="J488" s="218"/>
      <c r="K488" s="218"/>
      <c r="L488" s="217"/>
      <c r="M488" s="217"/>
      <c r="N488" s="217"/>
      <c r="O488" s="217"/>
    </row>
    <row r="489" spans="1:15" x14ac:dyDescent="0.2">
      <c r="A489" s="217"/>
      <c r="B489" s="217"/>
      <c r="C489" s="217"/>
      <c r="D489" s="217"/>
      <c r="E489" s="217"/>
      <c r="F489" s="217"/>
      <c r="G489" s="218"/>
      <c r="H489" s="218"/>
      <c r="I489" s="218"/>
      <c r="J489" s="218"/>
      <c r="K489" s="218"/>
      <c r="L489" s="217"/>
      <c r="M489" s="217"/>
      <c r="N489" s="217"/>
      <c r="O489" s="217"/>
    </row>
    <row r="490" spans="1:15" x14ac:dyDescent="0.2">
      <c r="A490" s="217"/>
      <c r="B490" s="217"/>
      <c r="C490" s="217"/>
      <c r="D490" s="217"/>
      <c r="E490" s="217"/>
      <c r="F490" s="217"/>
      <c r="G490" s="218"/>
      <c r="H490" s="218"/>
      <c r="I490" s="218"/>
      <c r="J490" s="218"/>
      <c r="K490" s="218"/>
      <c r="L490" s="217"/>
      <c r="M490" s="217"/>
      <c r="N490" s="217"/>
      <c r="O490" s="217"/>
    </row>
    <row r="491" spans="1:15" x14ac:dyDescent="0.2">
      <c r="A491" s="217"/>
      <c r="B491" s="217"/>
      <c r="C491" s="217"/>
      <c r="D491" s="217"/>
      <c r="E491" s="217"/>
      <c r="F491" s="217"/>
      <c r="G491" s="218"/>
      <c r="H491" s="218"/>
      <c r="I491" s="218"/>
      <c r="J491" s="218"/>
      <c r="K491" s="218"/>
      <c r="L491" s="217"/>
      <c r="M491" s="217"/>
      <c r="N491" s="217"/>
      <c r="O491" s="217"/>
    </row>
    <row r="492" spans="1:15" x14ac:dyDescent="0.2">
      <c r="A492" s="217"/>
      <c r="B492" s="217"/>
      <c r="C492" s="217"/>
      <c r="D492" s="217"/>
      <c r="E492" s="217"/>
      <c r="F492" s="217"/>
      <c r="G492" s="218"/>
      <c r="H492" s="218"/>
      <c r="I492" s="218"/>
      <c r="J492" s="218"/>
      <c r="K492" s="218"/>
      <c r="L492" s="217"/>
      <c r="M492" s="217"/>
      <c r="N492" s="217"/>
      <c r="O492" s="217"/>
    </row>
    <row r="493" spans="1:15" x14ac:dyDescent="0.2">
      <c r="A493" s="217"/>
      <c r="B493" s="217"/>
      <c r="C493" s="217"/>
      <c r="D493" s="217"/>
      <c r="E493" s="217"/>
      <c r="F493" s="217"/>
      <c r="G493" s="218"/>
      <c r="H493" s="218"/>
      <c r="I493" s="218"/>
      <c r="J493" s="218"/>
      <c r="K493" s="218"/>
      <c r="L493" s="217"/>
      <c r="M493" s="217"/>
      <c r="N493" s="217"/>
      <c r="O493" s="217"/>
    </row>
    <row r="494" spans="1:15" x14ac:dyDescent="0.2">
      <c r="A494" s="217"/>
      <c r="B494" s="217"/>
      <c r="C494" s="217"/>
      <c r="D494" s="217"/>
      <c r="E494" s="217"/>
      <c r="F494" s="217"/>
      <c r="G494" s="218"/>
      <c r="H494" s="218"/>
      <c r="I494" s="218"/>
      <c r="J494" s="218"/>
      <c r="K494" s="218"/>
      <c r="L494" s="217"/>
      <c r="M494" s="217"/>
      <c r="N494" s="217"/>
      <c r="O494" s="217"/>
    </row>
    <row r="495" spans="1:15" x14ac:dyDescent="0.2">
      <c r="A495" s="217"/>
      <c r="B495" s="217"/>
      <c r="C495" s="217"/>
      <c r="D495" s="217"/>
      <c r="E495" s="217"/>
      <c r="F495" s="217"/>
      <c r="G495" s="218"/>
      <c r="H495" s="218"/>
      <c r="I495" s="218"/>
      <c r="J495" s="218"/>
      <c r="K495" s="218"/>
      <c r="L495" s="217"/>
      <c r="M495" s="217"/>
      <c r="N495" s="217"/>
      <c r="O495" s="217"/>
    </row>
    <row r="496" spans="1:15" x14ac:dyDescent="0.2">
      <c r="A496" s="217"/>
      <c r="B496" s="217"/>
      <c r="C496" s="217"/>
      <c r="D496" s="217"/>
      <c r="E496" s="217"/>
      <c r="F496" s="217"/>
      <c r="G496" s="218"/>
      <c r="H496" s="218"/>
      <c r="I496" s="218"/>
      <c r="J496" s="218"/>
      <c r="K496" s="218"/>
      <c r="L496" s="217"/>
      <c r="M496" s="217"/>
      <c r="N496" s="217"/>
      <c r="O496" s="217"/>
    </row>
    <row r="497" spans="1:15" x14ac:dyDescent="0.2">
      <c r="A497" s="217"/>
      <c r="B497" s="217"/>
      <c r="C497" s="217"/>
      <c r="D497" s="217"/>
      <c r="E497" s="217"/>
      <c r="F497" s="217"/>
      <c r="G497" s="218"/>
      <c r="H497" s="218"/>
      <c r="I497" s="218"/>
      <c r="J497" s="218"/>
      <c r="K497" s="218"/>
      <c r="L497" s="217"/>
      <c r="M497" s="217"/>
      <c r="N497" s="217"/>
      <c r="O497" s="217"/>
    </row>
    <row r="498" spans="1:15" x14ac:dyDescent="0.2">
      <c r="A498" s="217"/>
      <c r="B498" s="217"/>
      <c r="C498" s="217"/>
      <c r="D498" s="217"/>
      <c r="E498" s="217"/>
      <c r="F498" s="217"/>
      <c r="G498" s="218"/>
      <c r="H498" s="218"/>
      <c r="I498" s="218"/>
      <c r="J498" s="218"/>
      <c r="K498" s="218"/>
      <c r="L498" s="217"/>
      <c r="M498" s="217"/>
      <c r="N498" s="217"/>
      <c r="O498" s="217"/>
    </row>
    <row r="499" spans="1:15" x14ac:dyDescent="0.2">
      <c r="A499" s="217"/>
      <c r="B499" s="217"/>
      <c r="C499" s="217"/>
      <c r="D499" s="217"/>
      <c r="E499" s="217"/>
      <c r="F499" s="217"/>
      <c r="G499" s="218"/>
      <c r="H499" s="218"/>
      <c r="I499" s="218"/>
      <c r="J499" s="218"/>
      <c r="K499" s="218"/>
      <c r="L499" s="217"/>
      <c r="M499" s="217"/>
      <c r="N499" s="217"/>
      <c r="O499" s="217"/>
    </row>
    <row r="500" spans="1:15" x14ac:dyDescent="0.2">
      <c r="A500" s="217"/>
      <c r="B500" s="217"/>
      <c r="C500" s="217"/>
      <c r="D500" s="217"/>
      <c r="E500" s="217"/>
      <c r="F500" s="217"/>
      <c r="G500" s="218"/>
      <c r="H500" s="218"/>
      <c r="I500" s="218"/>
      <c r="J500" s="218"/>
      <c r="K500" s="218"/>
      <c r="L500" s="217"/>
      <c r="M500" s="217"/>
      <c r="N500" s="217"/>
      <c r="O500" s="217"/>
    </row>
    <row r="501" spans="1:15" x14ac:dyDescent="0.2">
      <c r="A501" s="217"/>
      <c r="B501" s="217"/>
      <c r="C501" s="217"/>
      <c r="D501" s="217"/>
      <c r="E501" s="217"/>
      <c r="F501" s="217"/>
      <c r="G501" s="218"/>
      <c r="H501" s="218"/>
      <c r="I501" s="218"/>
      <c r="J501" s="218"/>
      <c r="K501" s="218"/>
      <c r="L501" s="217"/>
      <c r="M501" s="217"/>
      <c r="N501" s="217"/>
      <c r="O501" s="217"/>
    </row>
    <row r="502" spans="1:15" x14ac:dyDescent="0.2">
      <c r="A502" s="217"/>
      <c r="B502" s="217"/>
      <c r="C502" s="217"/>
      <c r="D502" s="217"/>
      <c r="E502" s="217"/>
      <c r="F502" s="217"/>
      <c r="G502" s="218"/>
      <c r="H502" s="218"/>
      <c r="I502" s="218"/>
      <c r="J502" s="218"/>
      <c r="K502" s="218"/>
      <c r="L502" s="217"/>
      <c r="M502" s="217"/>
      <c r="N502" s="217"/>
      <c r="O502" s="217"/>
    </row>
    <row r="503" spans="1:15" x14ac:dyDescent="0.2">
      <c r="A503" s="217"/>
      <c r="B503" s="217"/>
      <c r="C503" s="217"/>
      <c r="D503" s="217"/>
      <c r="E503" s="217"/>
      <c r="F503" s="217"/>
      <c r="G503" s="218"/>
      <c r="H503" s="218"/>
      <c r="I503" s="218"/>
      <c r="J503" s="218"/>
      <c r="K503" s="218"/>
      <c r="L503" s="217"/>
      <c r="M503" s="217"/>
      <c r="N503" s="217"/>
      <c r="O503" s="217"/>
    </row>
    <row r="504" spans="1:15" x14ac:dyDescent="0.2">
      <c r="A504" s="217"/>
      <c r="B504" s="217"/>
      <c r="C504" s="217"/>
      <c r="D504" s="217"/>
      <c r="E504" s="217"/>
      <c r="F504" s="217"/>
      <c r="G504" s="218"/>
      <c r="H504" s="218"/>
      <c r="I504" s="218"/>
      <c r="J504" s="218"/>
      <c r="K504" s="218"/>
      <c r="L504" s="217"/>
      <c r="M504" s="217"/>
      <c r="N504" s="217"/>
      <c r="O504" s="217"/>
    </row>
    <row r="505" spans="1:15" x14ac:dyDescent="0.2">
      <c r="A505" s="217"/>
      <c r="B505" s="217"/>
      <c r="C505" s="217"/>
      <c r="D505" s="217"/>
      <c r="E505" s="217"/>
      <c r="F505" s="217"/>
      <c r="G505" s="218"/>
      <c r="H505" s="218"/>
      <c r="I505" s="218"/>
      <c r="J505" s="218"/>
      <c r="K505" s="218"/>
      <c r="L505" s="217"/>
      <c r="M505" s="217"/>
      <c r="N505" s="217"/>
      <c r="O505" s="217"/>
    </row>
    <row r="506" spans="1:15" x14ac:dyDescent="0.2">
      <c r="A506" s="217"/>
      <c r="B506" s="217"/>
      <c r="C506" s="217"/>
      <c r="D506" s="217"/>
      <c r="E506" s="217"/>
      <c r="F506" s="217"/>
      <c r="G506" s="218"/>
      <c r="H506" s="218"/>
      <c r="I506" s="218"/>
      <c r="J506" s="218"/>
      <c r="K506" s="218"/>
      <c r="L506" s="217"/>
      <c r="M506" s="217"/>
      <c r="N506" s="217"/>
      <c r="O506" s="217"/>
    </row>
    <row r="507" spans="1:15" x14ac:dyDescent="0.2">
      <c r="A507" s="217"/>
      <c r="B507" s="217"/>
      <c r="C507" s="217"/>
      <c r="D507" s="217"/>
      <c r="E507" s="217"/>
      <c r="F507" s="217"/>
      <c r="G507" s="218"/>
      <c r="H507" s="218"/>
      <c r="I507" s="218"/>
      <c r="J507" s="218"/>
      <c r="K507" s="218"/>
      <c r="L507" s="217"/>
      <c r="M507" s="217"/>
      <c r="N507" s="217"/>
      <c r="O507" s="217"/>
    </row>
    <row r="508" spans="1:15" x14ac:dyDescent="0.2">
      <c r="A508" s="217"/>
      <c r="B508" s="217"/>
      <c r="C508" s="217"/>
      <c r="D508" s="217"/>
      <c r="E508" s="217"/>
      <c r="F508" s="217"/>
      <c r="G508" s="218"/>
      <c r="H508" s="218"/>
      <c r="I508" s="218"/>
      <c r="J508" s="218"/>
      <c r="K508" s="218"/>
      <c r="L508" s="217"/>
      <c r="M508" s="217"/>
      <c r="N508" s="217"/>
      <c r="O508" s="217"/>
    </row>
    <row r="509" spans="1:15" x14ac:dyDescent="0.2">
      <c r="A509" s="217"/>
      <c r="B509" s="217"/>
      <c r="C509" s="217"/>
      <c r="D509" s="217"/>
      <c r="E509" s="217"/>
      <c r="F509" s="217"/>
      <c r="G509" s="218"/>
      <c r="H509" s="218"/>
      <c r="I509" s="218"/>
      <c r="J509" s="218"/>
      <c r="K509" s="218"/>
      <c r="L509" s="217"/>
      <c r="M509" s="217"/>
      <c r="N509" s="217"/>
      <c r="O509" s="217"/>
    </row>
    <row r="510" spans="1:15" x14ac:dyDescent="0.2">
      <c r="A510" s="217"/>
      <c r="B510" s="217"/>
      <c r="C510" s="217"/>
      <c r="D510" s="217"/>
      <c r="E510" s="217"/>
      <c r="F510" s="217"/>
      <c r="G510" s="218"/>
      <c r="H510" s="218"/>
      <c r="I510" s="218"/>
      <c r="J510" s="218"/>
      <c r="K510" s="218"/>
      <c r="L510" s="217"/>
      <c r="M510" s="217"/>
      <c r="N510" s="217"/>
      <c r="O510" s="217"/>
    </row>
    <row r="511" spans="1:15" x14ac:dyDescent="0.2">
      <c r="A511" s="217"/>
      <c r="B511" s="217"/>
      <c r="C511" s="217"/>
      <c r="D511" s="217"/>
      <c r="E511" s="217"/>
      <c r="F511" s="217"/>
      <c r="G511" s="218"/>
      <c r="H511" s="218"/>
      <c r="I511" s="218"/>
      <c r="J511" s="218"/>
      <c r="K511" s="218"/>
      <c r="L511" s="217"/>
      <c r="M511" s="217"/>
      <c r="N511" s="217"/>
      <c r="O511" s="217"/>
    </row>
    <row r="512" spans="1:15" x14ac:dyDescent="0.2">
      <c r="A512" s="217"/>
      <c r="B512" s="217"/>
      <c r="C512" s="217"/>
      <c r="D512" s="217"/>
      <c r="E512" s="217"/>
      <c r="F512" s="217"/>
      <c r="G512" s="218"/>
      <c r="H512" s="218"/>
      <c r="I512" s="218"/>
      <c r="J512" s="218"/>
      <c r="K512" s="218"/>
      <c r="L512" s="217"/>
      <c r="M512" s="217"/>
      <c r="N512" s="217"/>
      <c r="O512" s="217"/>
    </row>
    <row r="513" spans="1:15" x14ac:dyDescent="0.2">
      <c r="A513" s="217"/>
      <c r="B513" s="217"/>
      <c r="C513" s="217"/>
      <c r="D513" s="217"/>
      <c r="E513" s="217"/>
      <c r="F513" s="217"/>
      <c r="G513" s="218"/>
      <c r="H513" s="218"/>
      <c r="I513" s="218"/>
      <c r="J513" s="218"/>
      <c r="K513" s="218"/>
      <c r="L513" s="217"/>
      <c r="M513" s="217"/>
      <c r="N513" s="217"/>
      <c r="O513" s="217"/>
    </row>
    <row r="514" spans="1:15" x14ac:dyDescent="0.2">
      <c r="A514" s="217"/>
      <c r="B514" s="217"/>
      <c r="C514" s="217"/>
      <c r="D514" s="217"/>
      <c r="E514" s="217"/>
      <c r="F514" s="217"/>
      <c r="G514" s="218"/>
      <c r="H514" s="218"/>
      <c r="I514" s="218"/>
      <c r="J514" s="218"/>
      <c r="K514" s="218"/>
      <c r="L514" s="217"/>
      <c r="M514" s="217"/>
      <c r="N514" s="217"/>
      <c r="O514" s="217"/>
    </row>
    <row r="515" spans="1:15" x14ac:dyDescent="0.2">
      <c r="A515" s="217"/>
      <c r="B515" s="217"/>
      <c r="C515" s="217"/>
      <c r="D515" s="217"/>
      <c r="E515" s="217"/>
      <c r="F515" s="217"/>
      <c r="G515" s="218"/>
      <c r="H515" s="218"/>
      <c r="I515" s="218"/>
      <c r="J515" s="218"/>
      <c r="K515" s="218"/>
      <c r="L515" s="217"/>
      <c r="M515" s="217"/>
      <c r="N515" s="217"/>
      <c r="O515" s="217"/>
    </row>
    <row r="516" spans="1:15" x14ac:dyDescent="0.2">
      <c r="A516" s="217"/>
      <c r="B516" s="217"/>
      <c r="C516" s="217"/>
      <c r="D516" s="217"/>
      <c r="E516" s="217"/>
      <c r="F516" s="217"/>
      <c r="G516" s="218"/>
      <c r="H516" s="218"/>
      <c r="I516" s="218"/>
      <c r="J516" s="218"/>
      <c r="K516" s="218"/>
      <c r="L516" s="217"/>
      <c r="M516" s="217"/>
      <c r="N516" s="217"/>
      <c r="O516" s="217"/>
    </row>
    <row r="517" spans="1:15" x14ac:dyDescent="0.2">
      <c r="A517" s="217"/>
      <c r="B517" s="217"/>
      <c r="C517" s="217"/>
      <c r="D517" s="217"/>
      <c r="E517" s="217"/>
      <c r="F517" s="217"/>
      <c r="G517" s="218"/>
      <c r="H517" s="218"/>
      <c r="I517" s="218"/>
      <c r="J517" s="218"/>
      <c r="K517" s="218"/>
      <c r="L517" s="217"/>
      <c r="M517" s="217"/>
      <c r="N517" s="217"/>
      <c r="O517" s="217"/>
    </row>
    <row r="518" spans="1:15" x14ac:dyDescent="0.2">
      <c r="A518" s="217"/>
      <c r="B518" s="217"/>
      <c r="C518" s="217"/>
      <c r="D518" s="217"/>
      <c r="E518" s="217"/>
      <c r="F518" s="217"/>
      <c r="G518" s="218"/>
      <c r="H518" s="218"/>
      <c r="I518" s="218"/>
      <c r="J518" s="218"/>
      <c r="K518" s="218"/>
      <c r="L518" s="217"/>
      <c r="M518" s="217"/>
      <c r="N518" s="217"/>
      <c r="O518" s="217"/>
    </row>
    <row r="519" spans="1:15" x14ac:dyDescent="0.2">
      <c r="A519" s="217"/>
      <c r="B519" s="217"/>
      <c r="C519" s="217"/>
      <c r="D519" s="217"/>
      <c r="E519" s="217"/>
      <c r="F519" s="217"/>
      <c r="G519" s="218"/>
      <c r="H519" s="218"/>
      <c r="I519" s="218"/>
      <c r="J519" s="218"/>
      <c r="K519" s="218"/>
      <c r="L519" s="217"/>
      <c r="M519" s="217"/>
      <c r="N519" s="217"/>
      <c r="O519" s="217"/>
    </row>
    <row r="520" spans="1:15" x14ac:dyDescent="0.2">
      <c r="A520" s="217"/>
      <c r="B520" s="217"/>
      <c r="C520" s="217"/>
      <c r="D520" s="217"/>
      <c r="E520" s="217"/>
      <c r="F520" s="217"/>
      <c r="G520" s="218"/>
      <c r="H520" s="218"/>
      <c r="I520" s="218"/>
      <c r="J520" s="218"/>
      <c r="K520" s="218"/>
      <c r="L520" s="217"/>
      <c r="M520" s="217"/>
      <c r="N520" s="217"/>
      <c r="O520" s="217"/>
    </row>
    <row r="521" spans="1:15" x14ac:dyDescent="0.2">
      <c r="A521" s="217"/>
      <c r="B521" s="217"/>
      <c r="C521" s="217"/>
      <c r="D521" s="217"/>
      <c r="E521" s="217"/>
      <c r="F521" s="217"/>
      <c r="G521" s="218"/>
      <c r="H521" s="218"/>
      <c r="I521" s="218"/>
      <c r="J521" s="218"/>
      <c r="K521" s="218"/>
      <c r="L521" s="217"/>
      <c r="M521" s="217"/>
      <c r="N521" s="217"/>
      <c r="O521" s="217"/>
    </row>
    <row r="522" spans="1:15" x14ac:dyDescent="0.2">
      <c r="A522" s="217"/>
      <c r="B522" s="217"/>
      <c r="C522" s="217"/>
      <c r="D522" s="217"/>
      <c r="E522" s="217"/>
      <c r="F522" s="217"/>
      <c r="G522" s="218"/>
      <c r="H522" s="218"/>
      <c r="I522" s="218"/>
      <c r="J522" s="218"/>
      <c r="K522" s="218"/>
      <c r="L522" s="217"/>
      <c r="M522" s="217"/>
      <c r="N522" s="217"/>
      <c r="O522" s="217"/>
    </row>
    <row r="523" spans="1:15" x14ac:dyDescent="0.2">
      <c r="A523" s="217"/>
      <c r="B523" s="217"/>
      <c r="C523" s="217"/>
      <c r="D523" s="217"/>
      <c r="E523" s="217"/>
      <c r="F523" s="217"/>
      <c r="G523" s="218"/>
      <c r="H523" s="218"/>
      <c r="I523" s="218"/>
      <c r="J523" s="218"/>
      <c r="K523" s="218"/>
      <c r="L523" s="217"/>
      <c r="M523" s="217"/>
      <c r="N523" s="217"/>
      <c r="O523" s="217"/>
    </row>
    <row r="524" spans="1:15" x14ac:dyDescent="0.2">
      <c r="A524" s="217"/>
      <c r="B524" s="217"/>
      <c r="C524" s="217"/>
      <c r="D524" s="217"/>
      <c r="E524" s="217"/>
      <c r="F524" s="217"/>
      <c r="G524" s="218"/>
      <c r="H524" s="218"/>
      <c r="I524" s="218"/>
      <c r="J524" s="218"/>
      <c r="K524" s="218"/>
      <c r="L524" s="217"/>
      <c r="M524" s="217"/>
      <c r="N524" s="217"/>
      <c r="O524" s="217"/>
    </row>
    <row r="525" spans="1:15" x14ac:dyDescent="0.2">
      <c r="A525" s="217"/>
      <c r="B525" s="217"/>
      <c r="C525" s="217"/>
      <c r="D525" s="217"/>
      <c r="E525" s="217"/>
      <c r="F525" s="217"/>
      <c r="G525" s="218"/>
      <c r="H525" s="218"/>
      <c r="I525" s="218"/>
      <c r="J525" s="218"/>
      <c r="K525" s="218"/>
      <c r="L525" s="217"/>
      <c r="M525" s="217"/>
      <c r="N525" s="217"/>
      <c r="O525" s="217"/>
    </row>
    <row r="526" spans="1:15" x14ac:dyDescent="0.2">
      <c r="A526" s="217"/>
      <c r="B526" s="217"/>
      <c r="C526" s="217"/>
      <c r="D526" s="217"/>
      <c r="E526" s="217"/>
      <c r="F526" s="217"/>
      <c r="G526" s="218"/>
      <c r="H526" s="218"/>
      <c r="I526" s="218"/>
      <c r="J526" s="218"/>
      <c r="K526" s="218"/>
      <c r="L526" s="217"/>
      <c r="M526" s="217"/>
      <c r="N526" s="217"/>
      <c r="O526" s="217"/>
    </row>
    <row r="527" spans="1:15" x14ac:dyDescent="0.2">
      <c r="A527" s="217"/>
      <c r="B527" s="217"/>
      <c r="C527" s="217"/>
      <c r="D527" s="217"/>
      <c r="E527" s="217"/>
      <c r="F527" s="217"/>
      <c r="G527" s="218"/>
      <c r="H527" s="218"/>
      <c r="I527" s="218"/>
      <c r="J527" s="218"/>
      <c r="K527" s="218"/>
      <c r="L527" s="217"/>
      <c r="M527" s="217"/>
      <c r="N527" s="217"/>
      <c r="O527" s="217"/>
    </row>
    <row r="528" spans="1:15" x14ac:dyDescent="0.2">
      <c r="A528" s="217"/>
      <c r="B528" s="217"/>
      <c r="C528" s="217"/>
      <c r="D528" s="217"/>
      <c r="E528" s="217"/>
      <c r="F528" s="217"/>
      <c r="G528" s="218"/>
      <c r="H528" s="218"/>
      <c r="I528" s="218"/>
      <c r="J528" s="218"/>
      <c r="K528" s="218"/>
      <c r="L528" s="217"/>
      <c r="M528" s="217"/>
      <c r="N528" s="217"/>
      <c r="O528" s="217"/>
    </row>
    <row r="529" spans="1:15" x14ac:dyDescent="0.2">
      <c r="A529" s="217"/>
      <c r="B529" s="217"/>
      <c r="C529" s="217"/>
      <c r="D529" s="217"/>
      <c r="E529" s="217"/>
      <c r="F529" s="217"/>
      <c r="G529" s="218"/>
      <c r="H529" s="218"/>
      <c r="I529" s="218"/>
      <c r="J529" s="218"/>
      <c r="K529" s="218"/>
      <c r="L529" s="217"/>
      <c r="M529" s="217"/>
      <c r="N529" s="217"/>
      <c r="O529" s="217"/>
    </row>
    <row r="530" spans="1:15" x14ac:dyDescent="0.2">
      <c r="A530" s="217"/>
      <c r="B530" s="217"/>
      <c r="C530" s="217"/>
      <c r="D530" s="217"/>
      <c r="E530" s="217"/>
      <c r="F530" s="217"/>
      <c r="G530" s="218"/>
      <c r="H530" s="218"/>
      <c r="I530" s="218"/>
      <c r="J530" s="218"/>
      <c r="K530" s="218"/>
      <c r="L530" s="217"/>
      <c r="M530" s="217"/>
      <c r="N530" s="217"/>
      <c r="O530" s="217"/>
    </row>
    <row r="531" spans="1:15" x14ac:dyDescent="0.2">
      <c r="A531" s="217"/>
      <c r="B531" s="217"/>
      <c r="C531" s="217"/>
      <c r="D531" s="217"/>
      <c r="E531" s="217"/>
      <c r="F531" s="217"/>
      <c r="G531" s="218"/>
      <c r="H531" s="218"/>
      <c r="I531" s="218"/>
      <c r="J531" s="218"/>
      <c r="K531" s="218"/>
      <c r="L531" s="217"/>
      <c r="M531" s="217"/>
      <c r="N531" s="217"/>
      <c r="O531" s="217"/>
    </row>
    <row r="532" spans="1:15" x14ac:dyDescent="0.2">
      <c r="A532" s="217"/>
      <c r="B532" s="217"/>
      <c r="C532" s="217"/>
      <c r="D532" s="217"/>
      <c r="E532" s="217"/>
      <c r="F532" s="217"/>
      <c r="G532" s="218"/>
      <c r="H532" s="218"/>
      <c r="I532" s="218"/>
      <c r="J532" s="218"/>
      <c r="K532" s="218"/>
      <c r="L532" s="217"/>
      <c r="M532" s="217"/>
      <c r="N532" s="217"/>
      <c r="O532" s="217"/>
    </row>
    <row r="533" spans="1:15" x14ac:dyDescent="0.2">
      <c r="A533" s="217"/>
      <c r="B533" s="217"/>
      <c r="C533" s="217"/>
      <c r="D533" s="217"/>
      <c r="E533" s="217"/>
      <c r="F533" s="217"/>
      <c r="G533" s="218"/>
      <c r="H533" s="218"/>
      <c r="I533" s="218"/>
      <c r="J533" s="218"/>
      <c r="K533" s="218"/>
      <c r="L533" s="217"/>
      <c r="M533" s="217"/>
      <c r="N533" s="217"/>
      <c r="O533" s="217"/>
    </row>
    <row r="534" spans="1:15" x14ac:dyDescent="0.2">
      <c r="A534" s="217"/>
      <c r="B534" s="217"/>
      <c r="C534" s="217"/>
      <c r="D534" s="217"/>
      <c r="E534" s="217"/>
      <c r="F534" s="217"/>
      <c r="G534" s="218"/>
      <c r="H534" s="218"/>
      <c r="I534" s="218"/>
      <c r="J534" s="218"/>
      <c r="K534" s="218"/>
      <c r="L534" s="217"/>
      <c r="M534" s="217"/>
      <c r="N534" s="217"/>
      <c r="O534" s="217"/>
    </row>
    <row r="535" spans="1:15" x14ac:dyDescent="0.2">
      <c r="A535" s="217"/>
      <c r="B535" s="217"/>
      <c r="C535" s="217"/>
      <c r="D535" s="217"/>
      <c r="E535" s="217"/>
      <c r="F535" s="217"/>
      <c r="G535" s="218"/>
      <c r="H535" s="218"/>
      <c r="I535" s="218"/>
      <c r="J535" s="218"/>
      <c r="K535" s="218"/>
      <c r="L535" s="217"/>
      <c r="M535" s="217"/>
      <c r="N535" s="217"/>
      <c r="O535" s="217"/>
    </row>
    <row r="536" spans="1:15" x14ac:dyDescent="0.2">
      <c r="A536" s="217"/>
      <c r="B536" s="217"/>
      <c r="C536" s="217"/>
      <c r="D536" s="217"/>
      <c r="E536" s="217"/>
      <c r="F536" s="217"/>
      <c r="G536" s="218"/>
      <c r="H536" s="218"/>
      <c r="I536" s="218"/>
      <c r="J536" s="218"/>
      <c r="K536" s="218"/>
      <c r="L536" s="217"/>
      <c r="M536" s="217"/>
      <c r="N536" s="217"/>
      <c r="O536" s="217"/>
    </row>
    <row r="537" spans="1:15" x14ac:dyDescent="0.2">
      <c r="A537" s="217"/>
      <c r="B537" s="217"/>
      <c r="C537" s="217"/>
      <c r="D537" s="217"/>
      <c r="E537" s="217"/>
      <c r="F537" s="217"/>
      <c r="G537" s="218"/>
      <c r="H537" s="218"/>
      <c r="I537" s="218"/>
      <c r="J537" s="218"/>
      <c r="K537" s="218"/>
      <c r="L537" s="217"/>
      <c r="M537" s="217"/>
      <c r="N537" s="217"/>
      <c r="O537" s="217"/>
    </row>
    <row r="538" spans="1:15" x14ac:dyDescent="0.2">
      <c r="A538" s="217"/>
      <c r="B538" s="217"/>
      <c r="C538" s="217"/>
      <c r="D538" s="217"/>
      <c r="E538" s="217"/>
      <c r="F538" s="217"/>
      <c r="G538" s="218"/>
      <c r="H538" s="218"/>
      <c r="I538" s="218"/>
      <c r="J538" s="218"/>
      <c r="K538" s="218"/>
      <c r="L538" s="217"/>
      <c r="M538" s="217"/>
      <c r="N538" s="217"/>
      <c r="O538" s="217"/>
    </row>
    <row r="539" spans="1:15" x14ac:dyDescent="0.2">
      <c r="A539" s="217"/>
      <c r="B539" s="217"/>
      <c r="C539" s="217"/>
      <c r="D539" s="217"/>
      <c r="E539" s="217"/>
      <c r="F539" s="217"/>
      <c r="G539" s="218"/>
      <c r="H539" s="218"/>
      <c r="I539" s="218"/>
      <c r="J539" s="218"/>
      <c r="K539" s="218"/>
      <c r="L539" s="217"/>
      <c r="M539" s="217"/>
      <c r="N539" s="217"/>
      <c r="O539" s="217"/>
    </row>
    <row r="540" spans="1:15" x14ac:dyDescent="0.2">
      <c r="A540" s="217"/>
      <c r="B540" s="217"/>
      <c r="C540" s="217"/>
      <c r="D540" s="217"/>
      <c r="E540" s="217"/>
      <c r="F540" s="217"/>
      <c r="G540" s="218"/>
      <c r="H540" s="218"/>
      <c r="I540" s="218"/>
      <c r="J540" s="218"/>
      <c r="K540" s="218"/>
      <c r="L540" s="217"/>
      <c r="M540" s="217"/>
      <c r="N540" s="217"/>
      <c r="O540" s="217"/>
    </row>
    <row r="541" spans="1:15" x14ac:dyDescent="0.2">
      <c r="A541" s="217"/>
      <c r="B541" s="217"/>
      <c r="C541" s="217"/>
      <c r="D541" s="217"/>
      <c r="E541" s="217"/>
      <c r="F541" s="217"/>
      <c r="G541" s="218"/>
      <c r="H541" s="218"/>
      <c r="I541" s="218"/>
      <c r="J541" s="218"/>
      <c r="K541" s="218"/>
      <c r="L541" s="217"/>
      <c r="M541" s="217"/>
      <c r="N541" s="217"/>
      <c r="O541" s="217"/>
    </row>
    <row r="542" spans="1:15" x14ac:dyDescent="0.2">
      <c r="A542" s="217"/>
      <c r="B542" s="217"/>
      <c r="C542" s="217"/>
      <c r="D542" s="217"/>
      <c r="E542" s="217"/>
      <c r="F542" s="217"/>
      <c r="G542" s="218"/>
      <c r="H542" s="218"/>
      <c r="I542" s="218"/>
      <c r="J542" s="218"/>
      <c r="K542" s="218"/>
      <c r="L542" s="217"/>
      <c r="M542" s="217"/>
      <c r="N542" s="217"/>
      <c r="O542" s="217"/>
    </row>
    <row r="543" spans="1:15" x14ac:dyDescent="0.2">
      <c r="A543" s="217"/>
      <c r="B543" s="217"/>
      <c r="C543" s="217"/>
      <c r="D543" s="217"/>
      <c r="E543" s="217"/>
      <c r="F543" s="217"/>
      <c r="G543" s="218"/>
      <c r="H543" s="218"/>
      <c r="I543" s="218"/>
      <c r="J543" s="218"/>
      <c r="K543" s="218"/>
      <c r="L543" s="217"/>
      <c r="M543" s="217"/>
      <c r="N543" s="217"/>
      <c r="O543" s="217"/>
    </row>
    <row r="544" spans="1:15" x14ac:dyDescent="0.2">
      <c r="A544" s="217"/>
      <c r="B544" s="217"/>
      <c r="C544" s="217"/>
      <c r="D544" s="217"/>
      <c r="E544" s="217"/>
      <c r="F544" s="217"/>
      <c r="G544" s="218"/>
      <c r="H544" s="218"/>
      <c r="I544" s="218"/>
      <c r="J544" s="218"/>
      <c r="K544" s="218"/>
      <c r="L544" s="217"/>
      <c r="M544" s="217"/>
      <c r="N544" s="217"/>
      <c r="O544" s="217"/>
    </row>
    <row r="545" spans="1:15" x14ac:dyDescent="0.2">
      <c r="A545" s="217"/>
      <c r="B545" s="217"/>
      <c r="C545" s="217"/>
      <c r="D545" s="217"/>
      <c r="E545" s="217"/>
      <c r="F545" s="217"/>
      <c r="G545" s="218"/>
      <c r="H545" s="218"/>
      <c r="I545" s="218"/>
      <c r="J545" s="218"/>
      <c r="K545" s="218"/>
      <c r="L545" s="217"/>
      <c r="M545" s="217"/>
      <c r="N545" s="217"/>
      <c r="O545" s="217"/>
    </row>
    <row r="546" spans="1:15" x14ac:dyDescent="0.2">
      <c r="A546" s="217"/>
      <c r="B546" s="217"/>
      <c r="C546" s="217"/>
      <c r="D546" s="217"/>
      <c r="E546" s="217"/>
      <c r="F546" s="217"/>
      <c r="G546" s="218"/>
      <c r="H546" s="218"/>
      <c r="I546" s="218"/>
      <c r="J546" s="218"/>
      <c r="K546" s="218"/>
      <c r="L546" s="217"/>
      <c r="M546" s="217"/>
      <c r="N546" s="217"/>
      <c r="O546" s="217"/>
    </row>
    <row r="547" spans="1:15" x14ac:dyDescent="0.2">
      <c r="A547" s="217"/>
      <c r="B547" s="217"/>
      <c r="C547" s="217"/>
      <c r="D547" s="217"/>
      <c r="E547" s="217"/>
      <c r="F547" s="217"/>
      <c r="G547" s="218"/>
      <c r="H547" s="218"/>
      <c r="I547" s="218"/>
      <c r="J547" s="218"/>
      <c r="K547" s="218"/>
      <c r="L547" s="217"/>
      <c r="M547" s="217"/>
      <c r="N547" s="217"/>
      <c r="O547" s="217"/>
    </row>
    <row r="548" spans="1:15" x14ac:dyDescent="0.2">
      <c r="A548" s="217"/>
      <c r="B548" s="217"/>
      <c r="C548" s="217"/>
      <c r="D548" s="217"/>
      <c r="E548" s="217"/>
      <c r="F548" s="217"/>
      <c r="G548" s="218"/>
      <c r="H548" s="218"/>
      <c r="I548" s="218"/>
      <c r="J548" s="218"/>
      <c r="K548" s="218"/>
      <c r="L548" s="217"/>
      <c r="M548" s="217"/>
      <c r="N548" s="217"/>
      <c r="O548" s="217"/>
    </row>
    <row r="549" spans="1:15" x14ac:dyDescent="0.2">
      <c r="A549" s="217"/>
      <c r="B549" s="217"/>
      <c r="C549" s="217"/>
      <c r="D549" s="217"/>
      <c r="E549" s="217"/>
      <c r="F549" s="217"/>
      <c r="G549" s="218"/>
      <c r="H549" s="218"/>
      <c r="I549" s="218"/>
      <c r="J549" s="218"/>
      <c r="K549" s="218"/>
      <c r="L549" s="217"/>
      <c r="M549" s="217"/>
      <c r="N549" s="217"/>
      <c r="O549" s="217"/>
    </row>
    <row r="550" spans="1:15" x14ac:dyDescent="0.2">
      <c r="A550" s="217"/>
      <c r="B550" s="217"/>
      <c r="C550" s="217"/>
      <c r="D550" s="217"/>
      <c r="E550" s="217"/>
      <c r="F550" s="217"/>
      <c r="G550" s="218"/>
      <c r="H550" s="218"/>
      <c r="I550" s="218"/>
      <c r="J550" s="218"/>
      <c r="K550" s="218"/>
      <c r="L550" s="217"/>
      <c r="M550" s="217"/>
      <c r="N550" s="217"/>
      <c r="O550" s="217"/>
    </row>
    <row r="551" spans="1:15" x14ac:dyDescent="0.2">
      <c r="A551" s="217"/>
      <c r="B551" s="217"/>
      <c r="C551" s="217"/>
      <c r="D551" s="217"/>
      <c r="E551" s="217"/>
      <c r="F551" s="217"/>
      <c r="G551" s="218"/>
      <c r="H551" s="218"/>
      <c r="I551" s="218"/>
      <c r="J551" s="218"/>
      <c r="K551" s="218"/>
      <c r="L551" s="217"/>
      <c r="M551" s="217"/>
      <c r="N551" s="217"/>
      <c r="O551" s="217"/>
    </row>
    <row r="552" spans="1:15" x14ac:dyDescent="0.2">
      <c r="A552" s="217"/>
      <c r="B552" s="217"/>
      <c r="C552" s="217"/>
      <c r="D552" s="217"/>
      <c r="E552" s="217"/>
      <c r="F552" s="217"/>
      <c r="G552" s="218"/>
      <c r="H552" s="218"/>
      <c r="I552" s="218"/>
      <c r="J552" s="218"/>
      <c r="K552" s="218"/>
      <c r="L552" s="217"/>
      <c r="M552" s="217"/>
      <c r="N552" s="217"/>
      <c r="O552" s="217"/>
    </row>
    <row r="553" spans="1:15" x14ac:dyDescent="0.2">
      <c r="A553" s="217"/>
      <c r="B553" s="217"/>
      <c r="C553" s="217"/>
      <c r="D553" s="217"/>
      <c r="E553" s="217"/>
      <c r="F553" s="217"/>
      <c r="G553" s="218"/>
      <c r="H553" s="218"/>
      <c r="I553" s="218"/>
      <c r="J553" s="218"/>
      <c r="K553" s="218"/>
      <c r="L553" s="217"/>
      <c r="M553" s="217"/>
      <c r="N553" s="217"/>
      <c r="O553" s="217"/>
    </row>
    <row r="554" spans="1:15" x14ac:dyDescent="0.2">
      <c r="A554" s="217"/>
      <c r="B554" s="217"/>
      <c r="C554" s="217"/>
      <c r="D554" s="217"/>
      <c r="E554" s="217"/>
      <c r="F554" s="217"/>
      <c r="G554" s="218"/>
      <c r="H554" s="218"/>
      <c r="I554" s="218"/>
      <c r="J554" s="218"/>
      <c r="K554" s="218"/>
      <c r="L554" s="217"/>
      <c r="M554" s="217"/>
      <c r="N554" s="217"/>
      <c r="O554" s="217"/>
    </row>
    <row r="555" spans="1:15" x14ac:dyDescent="0.2">
      <c r="A555" s="217"/>
      <c r="B555" s="217"/>
      <c r="C555" s="217"/>
      <c r="D555" s="217"/>
      <c r="E555" s="217"/>
      <c r="F555" s="217"/>
      <c r="G555" s="218"/>
      <c r="H555" s="218"/>
      <c r="I555" s="218"/>
      <c r="J555" s="218"/>
      <c r="K555" s="218"/>
      <c r="L555" s="217"/>
      <c r="M555" s="217"/>
      <c r="N555" s="217"/>
      <c r="O555" s="217"/>
    </row>
    <row r="556" spans="1:15" x14ac:dyDescent="0.2">
      <c r="A556" s="217"/>
      <c r="B556" s="217"/>
      <c r="C556" s="217"/>
      <c r="D556" s="217"/>
      <c r="E556" s="217"/>
      <c r="F556" s="217"/>
      <c r="G556" s="218"/>
      <c r="H556" s="218"/>
      <c r="I556" s="218"/>
      <c r="J556" s="218"/>
      <c r="K556" s="218"/>
      <c r="L556" s="217"/>
      <c r="M556" s="217"/>
      <c r="N556" s="217"/>
      <c r="O556" s="217"/>
    </row>
    <row r="557" spans="1:15" x14ac:dyDescent="0.2">
      <c r="A557" s="217"/>
      <c r="B557" s="217"/>
      <c r="C557" s="217"/>
      <c r="D557" s="217"/>
      <c r="E557" s="217"/>
      <c r="F557" s="217"/>
      <c r="G557" s="218"/>
      <c r="H557" s="218"/>
      <c r="I557" s="218"/>
      <c r="J557" s="218"/>
      <c r="K557" s="218"/>
      <c r="L557" s="217"/>
      <c r="M557" s="217"/>
      <c r="N557" s="217"/>
      <c r="O557" s="217"/>
    </row>
    <row r="558" spans="1:15" x14ac:dyDescent="0.2">
      <c r="A558" s="217"/>
      <c r="B558" s="217"/>
      <c r="C558" s="217"/>
      <c r="D558" s="217"/>
      <c r="E558" s="217"/>
      <c r="F558" s="217"/>
      <c r="G558" s="218"/>
      <c r="H558" s="218"/>
      <c r="I558" s="218"/>
      <c r="J558" s="218"/>
      <c r="K558" s="218"/>
      <c r="L558" s="217"/>
      <c r="M558" s="217"/>
      <c r="N558" s="217"/>
      <c r="O558" s="217"/>
    </row>
    <row r="559" spans="1:15" x14ac:dyDescent="0.2">
      <c r="A559" s="217"/>
      <c r="B559" s="217"/>
      <c r="C559" s="217"/>
      <c r="D559" s="217"/>
      <c r="E559" s="217"/>
      <c r="F559" s="217"/>
      <c r="G559" s="218"/>
      <c r="H559" s="218"/>
      <c r="I559" s="218"/>
      <c r="J559" s="218"/>
      <c r="K559" s="218"/>
      <c r="L559" s="217"/>
      <c r="M559" s="217"/>
      <c r="N559" s="217"/>
      <c r="O559" s="217"/>
    </row>
    <row r="560" spans="1:15" x14ac:dyDescent="0.2">
      <c r="A560" s="217"/>
      <c r="B560" s="217"/>
      <c r="C560" s="217"/>
      <c r="D560" s="217"/>
      <c r="E560" s="217"/>
      <c r="F560" s="217"/>
      <c r="G560" s="218"/>
      <c r="H560" s="218"/>
      <c r="I560" s="218"/>
      <c r="J560" s="218"/>
      <c r="K560" s="218"/>
      <c r="L560" s="217"/>
      <c r="M560" s="217"/>
      <c r="N560" s="217"/>
      <c r="O560" s="217"/>
    </row>
    <row r="561" spans="1:15" x14ac:dyDescent="0.2">
      <c r="A561" s="217"/>
      <c r="B561" s="217"/>
      <c r="C561" s="217"/>
      <c r="D561" s="217"/>
      <c r="E561" s="217"/>
      <c r="F561" s="217"/>
      <c r="G561" s="218"/>
      <c r="H561" s="218"/>
      <c r="I561" s="218"/>
      <c r="J561" s="218"/>
      <c r="K561" s="218"/>
      <c r="L561" s="217"/>
      <c r="M561" s="217"/>
      <c r="N561" s="217"/>
      <c r="O561" s="217"/>
    </row>
    <row r="562" spans="1:15" x14ac:dyDescent="0.2">
      <c r="A562" s="217"/>
      <c r="B562" s="217"/>
      <c r="C562" s="217"/>
      <c r="D562" s="217"/>
      <c r="E562" s="217"/>
      <c r="F562" s="217"/>
      <c r="G562" s="218"/>
      <c r="H562" s="218"/>
      <c r="I562" s="218"/>
      <c r="J562" s="218"/>
      <c r="K562" s="218"/>
      <c r="L562" s="217"/>
      <c r="M562" s="217"/>
      <c r="N562" s="217"/>
      <c r="O562" s="217"/>
    </row>
    <row r="563" spans="1:15" x14ac:dyDescent="0.2">
      <c r="A563" s="217"/>
      <c r="B563" s="217"/>
      <c r="C563" s="217"/>
      <c r="D563" s="217"/>
      <c r="E563" s="217"/>
      <c r="F563" s="217"/>
      <c r="G563" s="218"/>
      <c r="H563" s="218"/>
      <c r="I563" s="218"/>
      <c r="J563" s="218"/>
      <c r="K563" s="218"/>
      <c r="L563" s="217"/>
      <c r="M563" s="217"/>
      <c r="N563" s="217"/>
      <c r="O563" s="217"/>
    </row>
    <row r="564" spans="1:15" x14ac:dyDescent="0.2">
      <c r="A564" s="217"/>
      <c r="B564" s="217"/>
      <c r="C564" s="217"/>
      <c r="D564" s="217"/>
      <c r="E564" s="217"/>
      <c r="F564" s="217"/>
      <c r="G564" s="218"/>
      <c r="H564" s="218"/>
      <c r="I564" s="218"/>
      <c r="J564" s="218"/>
      <c r="K564" s="218"/>
      <c r="L564" s="217"/>
      <c r="M564" s="217"/>
      <c r="N564" s="217"/>
      <c r="O564" s="217"/>
    </row>
    <row r="565" spans="1:15" x14ac:dyDescent="0.2">
      <c r="A565" s="217"/>
      <c r="B565" s="217"/>
      <c r="C565" s="217"/>
      <c r="D565" s="217"/>
      <c r="E565" s="217"/>
      <c r="F565" s="217"/>
      <c r="G565" s="218"/>
      <c r="H565" s="218"/>
      <c r="I565" s="218"/>
      <c r="J565" s="218"/>
      <c r="K565" s="218"/>
      <c r="L565" s="217"/>
      <c r="M565" s="217"/>
      <c r="N565" s="217"/>
      <c r="O565" s="217"/>
    </row>
    <row r="566" spans="1:15" x14ac:dyDescent="0.2">
      <c r="A566" s="217"/>
      <c r="B566" s="217"/>
      <c r="C566" s="217"/>
      <c r="D566" s="217"/>
      <c r="E566" s="217"/>
      <c r="F566" s="217"/>
      <c r="G566" s="218"/>
      <c r="H566" s="218"/>
      <c r="I566" s="218"/>
      <c r="J566" s="218"/>
      <c r="K566" s="218"/>
      <c r="L566" s="217"/>
      <c r="M566" s="217"/>
      <c r="N566" s="217"/>
      <c r="O566" s="217"/>
    </row>
    <row r="567" spans="1:15" x14ac:dyDescent="0.2">
      <c r="A567" s="217"/>
      <c r="B567" s="217"/>
      <c r="C567" s="217"/>
      <c r="D567" s="217"/>
      <c r="E567" s="217"/>
      <c r="F567" s="217"/>
      <c r="G567" s="218"/>
      <c r="H567" s="218"/>
      <c r="I567" s="218"/>
      <c r="J567" s="218"/>
      <c r="K567" s="218"/>
      <c r="L567" s="217"/>
      <c r="M567" s="217"/>
      <c r="N567" s="217"/>
      <c r="O567" s="217"/>
    </row>
    <row r="568" spans="1:15" x14ac:dyDescent="0.2">
      <c r="A568" s="217"/>
      <c r="B568" s="217"/>
      <c r="C568" s="217"/>
      <c r="D568" s="217"/>
      <c r="E568" s="217"/>
      <c r="F568" s="217"/>
      <c r="G568" s="218"/>
      <c r="H568" s="218"/>
      <c r="I568" s="218"/>
      <c r="J568" s="218"/>
      <c r="K568" s="218"/>
      <c r="L568" s="217"/>
      <c r="M568" s="217"/>
      <c r="N568" s="217"/>
      <c r="O568" s="217"/>
    </row>
    <row r="569" spans="1:15" x14ac:dyDescent="0.2">
      <c r="A569" s="217"/>
      <c r="B569" s="217"/>
      <c r="C569" s="217"/>
      <c r="D569" s="217"/>
      <c r="E569" s="217"/>
      <c r="F569" s="217"/>
      <c r="G569" s="218"/>
      <c r="H569" s="218"/>
      <c r="I569" s="218"/>
      <c r="J569" s="218"/>
      <c r="K569" s="218"/>
      <c r="L569" s="217"/>
      <c r="M569" s="217"/>
      <c r="N569" s="217"/>
      <c r="O569" s="217"/>
    </row>
    <row r="570" spans="1:15" x14ac:dyDescent="0.2">
      <c r="A570" s="217"/>
      <c r="B570" s="217"/>
      <c r="C570" s="217"/>
      <c r="D570" s="217"/>
      <c r="E570" s="217"/>
      <c r="F570" s="217"/>
      <c r="G570" s="218"/>
      <c r="H570" s="218"/>
      <c r="I570" s="218"/>
      <c r="J570" s="218"/>
      <c r="K570" s="218"/>
      <c r="L570" s="217"/>
      <c r="M570" s="217"/>
      <c r="N570" s="217"/>
      <c r="O570" s="217"/>
    </row>
    <row r="571" spans="1:15" x14ac:dyDescent="0.2">
      <c r="A571" s="217"/>
      <c r="B571" s="217"/>
      <c r="C571" s="217"/>
      <c r="D571" s="217"/>
      <c r="E571" s="217"/>
      <c r="F571" s="217"/>
      <c r="G571" s="218"/>
      <c r="H571" s="218"/>
      <c r="I571" s="218"/>
      <c r="J571" s="218"/>
      <c r="K571" s="218"/>
      <c r="L571" s="217"/>
      <c r="M571" s="217"/>
      <c r="N571" s="217"/>
      <c r="O571" s="217"/>
    </row>
    <row r="572" spans="1:15" x14ac:dyDescent="0.2">
      <c r="A572" s="217"/>
      <c r="B572" s="217"/>
      <c r="C572" s="217"/>
      <c r="D572" s="217"/>
      <c r="E572" s="217"/>
      <c r="F572" s="217"/>
      <c r="G572" s="218"/>
      <c r="H572" s="218"/>
      <c r="I572" s="218"/>
      <c r="J572" s="218"/>
      <c r="K572" s="218"/>
      <c r="L572" s="217"/>
      <c r="M572" s="217"/>
      <c r="N572" s="217"/>
      <c r="O572" s="217"/>
    </row>
    <row r="573" spans="1:15" x14ac:dyDescent="0.2">
      <c r="A573" s="217"/>
      <c r="B573" s="217"/>
      <c r="C573" s="217"/>
      <c r="D573" s="217"/>
      <c r="E573" s="217"/>
      <c r="F573" s="217"/>
      <c r="G573" s="218"/>
      <c r="H573" s="218"/>
      <c r="I573" s="218"/>
      <c r="J573" s="218"/>
      <c r="K573" s="218"/>
      <c r="L573" s="217"/>
      <c r="M573" s="217"/>
      <c r="N573" s="217"/>
      <c r="O573" s="217"/>
    </row>
    <row r="574" spans="1:15" x14ac:dyDescent="0.2">
      <c r="A574" s="217"/>
      <c r="B574" s="217"/>
      <c r="C574" s="217"/>
      <c r="D574" s="217"/>
      <c r="E574" s="217"/>
      <c r="F574" s="217"/>
      <c r="G574" s="218"/>
      <c r="H574" s="218"/>
      <c r="I574" s="218"/>
      <c r="J574" s="218"/>
      <c r="K574" s="218"/>
      <c r="L574" s="217"/>
      <c r="M574" s="217"/>
      <c r="N574" s="217"/>
      <c r="O574" s="217"/>
    </row>
    <row r="575" spans="1:15" x14ac:dyDescent="0.2">
      <c r="A575" s="217"/>
      <c r="B575" s="217"/>
      <c r="C575" s="217"/>
      <c r="D575" s="217"/>
      <c r="E575" s="217"/>
      <c r="F575" s="217"/>
      <c r="G575" s="218"/>
      <c r="H575" s="218"/>
      <c r="I575" s="218"/>
      <c r="J575" s="218"/>
      <c r="K575" s="218"/>
      <c r="L575" s="217"/>
      <c r="M575" s="217"/>
      <c r="N575" s="217"/>
      <c r="O575" s="217"/>
    </row>
    <row r="576" spans="1:15" x14ac:dyDescent="0.2">
      <c r="A576" s="217"/>
      <c r="B576" s="217"/>
      <c r="C576" s="217"/>
      <c r="D576" s="217"/>
      <c r="E576" s="217"/>
      <c r="F576" s="217"/>
      <c r="G576" s="218"/>
      <c r="H576" s="218"/>
      <c r="I576" s="218"/>
      <c r="J576" s="218"/>
      <c r="K576" s="218"/>
      <c r="L576" s="217"/>
      <c r="M576" s="217"/>
      <c r="N576" s="217"/>
      <c r="O576" s="217"/>
    </row>
    <row r="577" spans="1:15" x14ac:dyDescent="0.2">
      <c r="A577" s="217"/>
      <c r="B577" s="217"/>
      <c r="C577" s="217"/>
      <c r="D577" s="217"/>
      <c r="E577" s="217"/>
      <c r="F577" s="217"/>
      <c r="G577" s="218"/>
      <c r="H577" s="218"/>
      <c r="I577" s="218"/>
      <c r="J577" s="218"/>
      <c r="K577" s="218"/>
      <c r="L577" s="217"/>
      <c r="M577" s="217"/>
      <c r="N577" s="217"/>
      <c r="O577" s="217"/>
    </row>
    <row r="578" spans="1:15" x14ac:dyDescent="0.2">
      <c r="A578" s="217"/>
      <c r="B578" s="217"/>
      <c r="C578" s="217"/>
      <c r="D578" s="217"/>
      <c r="E578" s="217"/>
      <c r="F578" s="217"/>
      <c r="G578" s="218"/>
      <c r="H578" s="218"/>
      <c r="I578" s="218"/>
      <c r="J578" s="218"/>
      <c r="K578" s="218"/>
      <c r="L578" s="217"/>
      <c r="M578" s="217"/>
      <c r="N578" s="217"/>
      <c r="O578" s="217"/>
    </row>
    <row r="579" spans="1:15" x14ac:dyDescent="0.2">
      <c r="A579" s="217"/>
      <c r="B579" s="217"/>
      <c r="C579" s="217"/>
      <c r="D579" s="217"/>
      <c r="E579" s="217"/>
      <c r="F579" s="217"/>
      <c r="G579" s="218"/>
      <c r="H579" s="218"/>
      <c r="I579" s="218"/>
      <c r="J579" s="218"/>
      <c r="K579" s="218"/>
      <c r="L579" s="217"/>
      <c r="M579" s="217"/>
      <c r="N579" s="217"/>
      <c r="O579" s="217"/>
    </row>
    <row r="580" spans="1:15" x14ac:dyDescent="0.2">
      <c r="A580" s="217"/>
      <c r="B580" s="217"/>
      <c r="C580" s="217"/>
      <c r="D580" s="217"/>
      <c r="E580" s="217"/>
      <c r="F580" s="217"/>
      <c r="G580" s="218"/>
      <c r="H580" s="218"/>
      <c r="I580" s="218"/>
      <c r="J580" s="218"/>
      <c r="K580" s="218"/>
      <c r="L580" s="217"/>
      <c r="M580" s="217"/>
      <c r="N580" s="217"/>
      <c r="O580" s="217"/>
    </row>
    <row r="581" spans="1:15" x14ac:dyDescent="0.2">
      <c r="A581" s="217"/>
      <c r="B581" s="217"/>
      <c r="C581" s="217"/>
      <c r="D581" s="217"/>
      <c r="E581" s="217"/>
      <c r="F581" s="217"/>
      <c r="G581" s="218"/>
      <c r="H581" s="218"/>
      <c r="I581" s="218"/>
      <c r="J581" s="218"/>
      <c r="K581" s="218"/>
      <c r="L581" s="217"/>
      <c r="M581" s="217"/>
      <c r="N581" s="217"/>
      <c r="O581" s="217"/>
    </row>
    <row r="582" spans="1:15" x14ac:dyDescent="0.2">
      <c r="A582" s="217"/>
      <c r="B582" s="217"/>
      <c r="C582" s="217"/>
      <c r="D582" s="217"/>
      <c r="E582" s="217"/>
      <c r="F582" s="217"/>
      <c r="G582" s="218"/>
      <c r="H582" s="218"/>
      <c r="I582" s="218"/>
      <c r="J582" s="218"/>
      <c r="K582" s="218"/>
      <c r="L582" s="217"/>
      <c r="M582" s="217"/>
      <c r="N582" s="217"/>
      <c r="O582" s="217"/>
    </row>
    <row r="583" spans="1:15" x14ac:dyDescent="0.2">
      <c r="A583" s="217"/>
      <c r="B583" s="217"/>
      <c r="C583" s="217"/>
      <c r="D583" s="217"/>
      <c r="E583" s="217"/>
      <c r="F583" s="217"/>
      <c r="G583" s="218"/>
      <c r="H583" s="218"/>
      <c r="I583" s="218"/>
      <c r="J583" s="218"/>
      <c r="K583" s="218"/>
      <c r="L583" s="217"/>
      <c r="M583" s="217"/>
      <c r="N583" s="217"/>
      <c r="O583" s="217"/>
    </row>
    <row r="584" spans="1:15" x14ac:dyDescent="0.2">
      <c r="A584" s="217"/>
      <c r="B584" s="217"/>
      <c r="C584" s="217"/>
      <c r="D584" s="217"/>
      <c r="E584" s="217"/>
      <c r="F584" s="217"/>
      <c r="G584" s="218"/>
      <c r="H584" s="218"/>
      <c r="I584" s="218"/>
      <c r="J584" s="218"/>
      <c r="K584" s="218"/>
      <c r="L584" s="217"/>
      <c r="M584" s="217"/>
      <c r="N584" s="217"/>
      <c r="O584" s="217"/>
    </row>
    <row r="585" spans="1:15" x14ac:dyDescent="0.2">
      <c r="A585" s="217"/>
      <c r="B585" s="217"/>
      <c r="C585" s="217"/>
      <c r="D585" s="217"/>
      <c r="E585" s="217"/>
      <c r="F585" s="217"/>
      <c r="G585" s="218"/>
      <c r="H585" s="218"/>
      <c r="I585" s="218"/>
      <c r="J585" s="218"/>
      <c r="K585" s="218"/>
      <c r="L585" s="217"/>
      <c r="M585" s="217"/>
      <c r="N585" s="217"/>
      <c r="O585" s="217"/>
    </row>
    <row r="586" spans="1:15" x14ac:dyDescent="0.2">
      <c r="A586" s="217"/>
      <c r="B586" s="217"/>
      <c r="C586" s="217"/>
      <c r="D586" s="217"/>
      <c r="E586" s="217"/>
      <c r="F586" s="217"/>
      <c r="G586" s="218"/>
      <c r="H586" s="218"/>
      <c r="I586" s="218"/>
      <c r="J586" s="218"/>
      <c r="K586" s="218"/>
      <c r="L586" s="217"/>
      <c r="M586" s="217"/>
      <c r="N586" s="217"/>
      <c r="O586" s="217"/>
    </row>
    <row r="587" spans="1:15" x14ac:dyDescent="0.2">
      <c r="A587" s="217"/>
      <c r="B587" s="217"/>
      <c r="C587" s="217"/>
      <c r="D587" s="217"/>
      <c r="E587" s="217"/>
      <c r="F587" s="217"/>
      <c r="G587" s="218"/>
      <c r="H587" s="218"/>
      <c r="I587" s="218"/>
      <c r="J587" s="218"/>
      <c r="K587" s="218"/>
      <c r="L587" s="217"/>
      <c r="M587" s="217"/>
      <c r="N587" s="217"/>
      <c r="O587" s="217"/>
    </row>
    <row r="588" spans="1:15" x14ac:dyDescent="0.2">
      <c r="A588" s="217"/>
      <c r="B588" s="217"/>
      <c r="C588" s="217"/>
      <c r="D588" s="217"/>
      <c r="E588" s="217"/>
      <c r="F588" s="217"/>
      <c r="G588" s="218"/>
      <c r="H588" s="218"/>
      <c r="I588" s="218"/>
      <c r="J588" s="218"/>
      <c r="K588" s="218"/>
      <c r="L588" s="217"/>
      <c r="M588" s="217"/>
      <c r="N588" s="217"/>
      <c r="O588" s="217"/>
    </row>
    <row r="589" spans="1:15" x14ac:dyDescent="0.2">
      <c r="A589" s="217"/>
      <c r="B589" s="217"/>
      <c r="C589" s="217"/>
      <c r="D589" s="217"/>
      <c r="E589" s="217"/>
      <c r="F589" s="217"/>
      <c r="G589" s="218"/>
      <c r="H589" s="218"/>
      <c r="I589" s="218"/>
      <c r="J589" s="218"/>
      <c r="K589" s="218"/>
      <c r="L589" s="217"/>
      <c r="M589" s="217"/>
      <c r="N589" s="217"/>
      <c r="O589" s="217"/>
    </row>
    <row r="590" spans="1:15" x14ac:dyDescent="0.2">
      <c r="A590" s="217"/>
      <c r="B590" s="217"/>
      <c r="C590" s="217"/>
      <c r="D590" s="217"/>
      <c r="E590" s="217"/>
      <c r="F590" s="217"/>
      <c r="G590" s="218"/>
      <c r="H590" s="218"/>
      <c r="I590" s="218"/>
      <c r="J590" s="218"/>
      <c r="K590" s="218"/>
      <c r="L590" s="217"/>
      <c r="M590" s="217"/>
      <c r="N590" s="217"/>
      <c r="O590" s="217"/>
    </row>
    <row r="591" spans="1:15" x14ac:dyDescent="0.2">
      <c r="A591" s="217"/>
      <c r="B591" s="217"/>
      <c r="C591" s="217"/>
      <c r="D591" s="217"/>
      <c r="E591" s="217"/>
      <c r="F591" s="217"/>
      <c r="G591" s="218"/>
      <c r="H591" s="218"/>
      <c r="I591" s="218"/>
      <c r="J591" s="218"/>
      <c r="K591" s="218"/>
      <c r="L591" s="217"/>
      <c r="M591" s="217"/>
      <c r="N591" s="217"/>
      <c r="O591" s="217"/>
    </row>
    <row r="592" spans="1:15" x14ac:dyDescent="0.2">
      <c r="A592" s="217"/>
      <c r="B592" s="217"/>
      <c r="C592" s="217"/>
      <c r="D592" s="217"/>
      <c r="E592" s="217"/>
      <c r="F592" s="217"/>
      <c r="G592" s="218"/>
      <c r="H592" s="218"/>
      <c r="I592" s="218"/>
      <c r="J592" s="218"/>
      <c r="K592" s="218"/>
      <c r="L592" s="217"/>
      <c r="M592" s="217"/>
      <c r="N592" s="217"/>
      <c r="O592" s="217"/>
    </row>
    <row r="593" spans="1:15" x14ac:dyDescent="0.2">
      <c r="A593" s="217"/>
      <c r="B593" s="217"/>
      <c r="C593" s="217"/>
      <c r="D593" s="217"/>
      <c r="E593" s="217"/>
      <c r="F593" s="217"/>
      <c r="G593" s="218"/>
      <c r="H593" s="218"/>
      <c r="I593" s="218"/>
      <c r="J593" s="218"/>
      <c r="K593" s="218"/>
      <c r="L593" s="217"/>
      <c r="M593" s="217"/>
      <c r="N593" s="217"/>
      <c r="O593" s="217"/>
    </row>
    <row r="594" spans="1:15" x14ac:dyDescent="0.2">
      <c r="A594" s="217"/>
      <c r="B594" s="217"/>
      <c r="C594" s="217"/>
      <c r="D594" s="217"/>
      <c r="E594" s="217"/>
      <c r="F594" s="217"/>
      <c r="G594" s="218"/>
      <c r="H594" s="218"/>
      <c r="I594" s="218"/>
      <c r="J594" s="218"/>
      <c r="K594" s="218"/>
      <c r="L594" s="217"/>
      <c r="M594" s="217"/>
      <c r="N594" s="217"/>
      <c r="O594" s="217"/>
    </row>
    <row r="595" spans="1:15" x14ac:dyDescent="0.2">
      <c r="A595" s="217"/>
      <c r="B595" s="217"/>
      <c r="C595" s="217"/>
      <c r="D595" s="217"/>
      <c r="E595" s="217"/>
      <c r="F595" s="217"/>
      <c r="G595" s="218"/>
      <c r="H595" s="218"/>
      <c r="I595" s="218"/>
      <c r="J595" s="218"/>
      <c r="K595" s="218"/>
      <c r="L595" s="217"/>
      <c r="M595" s="217"/>
      <c r="N595" s="217"/>
      <c r="O595" s="217"/>
    </row>
    <row r="596" spans="1:15" x14ac:dyDescent="0.2">
      <c r="A596" s="217"/>
      <c r="B596" s="217"/>
      <c r="C596" s="217"/>
      <c r="D596" s="217"/>
      <c r="E596" s="217"/>
      <c r="F596" s="217"/>
      <c r="G596" s="218"/>
      <c r="H596" s="218"/>
      <c r="I596" s="218"/>
      <c r="J596" s="218"/>
      <c r="K596" s="218"/>
      <c r="L596" s="217"/>
      <c r="M596" s="217"/>
      <c r="N596" s="217"/>
      <c r="O596" s="217"/>
    </row>
    <row r="597" spans="1:15" x14ac:dyDescent="0.2">
      <c r="A597" s="217"/>
      <c r="B597" s="217"/>
      <c r="C597" s="217"/>
      <c r="D597" s="217"/>
      <c r="E597" s="217"/>
      <c r="F597" s="217"/>
      <c r="G597" s="218"/>
      <c r="H597" s="218"/>
      <c r="I597" s="218"/>
      <c r="J597" s="218"/>
      <c r="K597" s="218"/>
      <c r="L597" s="217"/>
      <c r="M597" s="217"/>
      <c r="N597" s="217"/>
      <c r="O597" s="217"/>
    </row>
    <row r="598" spans="1:15" x14ac:dyDescent="0.2">
      <c r="A598" s="217"/>
      <c r="B598" s="217"/>
      <c r="C598" s="217"/>
      <c r="D598" s="217"/>
      <c r="E598" s="217"/>
      <c r="F598" s="217"/>
      <c r="G598" s="218"/>
      <c r="H598" s="218"/>
      <c r="I598" s="218"/>
      <c r="J598" s="218"/>
      <c r="K598" s="218"/>
      <c r="L598" s="217"/>
      <c r="M598" s="217"/>
      <c r="N598" s="217"/>
      <c r="O598" s="217"/>
    </row>
    <row r="599" spans="1:15" x14ac:dyDescent="0.2">
      <c r="A599" s="217"/>
      <c r="B599" s="217"/>
      <c r="C599" s="217"/>
      <c r="D599" s="217"/>
      <c r="E599" s="217"/>
      <c r="F599" s="217"/>
      <c r="G599" s="218"/>
      <c r="H599" s="218"/>
      <c r="I599" s="218"/>
      <c r="J599" s="218"/>
      <c r="K599" s="218"/>
      <c r="L599" s="217"/>
      <c r="M599" s="217"/>
      <c r="N599" s="217"/>
      <c r="O599" s="217"/>
    </row>
    <row r="600" spans="1:15" x14ac:dyDescent="0.2">
      <c r="A600" s="217"/>
      <c r="B600" s="217"/>
      <c r="C600" s="217"/>
      <c r="D600" s="217"/>
      <c r="E600" s="217"/>
      <c r="F600" s="217"/>
      <c r="G600" s="218"/>
      <c r="H600" s="218"/>
      <c r="I600" s="218"/>
      <c r="J600" s="218"/>
      <c r="K600" s="218"/>
      <c r="L600" s="217"/>
      <c r="M600" s="217"/>
      <c r="N600" s="217"/>
      <c r="O600" s="217"/>
    </row>
    <row r="601" spans="1:15" x14ac:dyDescent="0.2">
      <c r="A601" s="217"/>
      <c r="B601" s="217"/>
      <c r="C601" s="217"/>
      <c r="D601" s="217"/>
      <c r="E601" s="217"/>
      <c r="F601" s="217"/>
      <c r="G601" s="218"/>
      <c r="H601" s="218"/>
      <c r="I601" s="218"/>
      <c r="J601" s="218"/>
      <c r="K601" s="218"/>
      <c r="L601" s="217"/>
      <c r="M601" s="217"/>
      <c r="N601" s="217"/>
      <c r="O601" s="217"/>
    </row>
    <row r="602" spans="1:15" x14ac:dyDescent="0.2">
      <c r="A602" s="217"/>
      <c r="B602" s="217"/>
      <c r="C602" s="217"/>
      <c r="D602" s="217"/>
      <c r="E602" s="217"/>
      <c r="F602" s="217"/>
      <c r="G602" s="218"/>
      <c r="H602" s="218"/>
      <c r="I602" s="218"/>
      <c r="J602" s="218"/>
      <c r="K602" s="218"/>
      <c r="L602" s="217"/>
      <c r="M602" s="217"/>
      <c r="N602" s="217"/>
      <c r="O602" s="217"/>
    </row>
    <row r="603" spans="1:15" x14ac:dyDescent="0.2">
      <c r="A603" s="217"/>
      <c r="B603" s="217"/>
      <c r="C603" s="217"/>
      <c r="D603" s="217"/>
      <c r="E603" s="217"/>
      <c r="F603" s="217"/>
      <c r="G603" s="218"/>
      <c r="H603" s="218"/>
      <c r="I603" s="218"/>
      <c r="J603" s="218"/>
      <c r="K603" s="218"/>
      <c r="L603" s="217"/>
      <c r="M603" s="217"/>
      <c r="N603" s="217"/>
      <c r="O603" s="217"/>
    </row>
    <row r="604" spans="1:15" x14ac:dyDescent="0.2">
      <c r="A604" s="217"/>
      <c r="B604" s="217"/>
      <c r="C604" s="217"/>
      <c r="D604" s="217"/>
      <c r="E604" s="217"/>
      <c r="F604" s="217"/>
      <c r="G604" s="218"/>
      <c r="H604" s="218"/>
      <c r="I604" s="218"/>
      <c r="J604" s="218"/>
      <c r="K604" s="218"/>
      <c r="L604" s="217"/>
      <c r="M604" s="217"/>
      <c r="N604" s="217"/>
      <c r="O604" s="217"/>
    </row>
    <row r="605" spans="1:15" x14ac:dyDescent="0.2">
      <c r="A605" s="217"/>
      <c r="B605" s="217"/>
      <c r="C605" s="217"/>
      <c r="D605" s="217"/>
      <c r="E605" s="217"/>
      <c r="F605" s="217"/>
      <c r="G605" s="218"/>
      <c r="H605" s="218"/>
      <c r="I605" s="218"/>
      <c r="J605" s="218"/>
      <c r="K605" s="218"/>
      <c r="L605" s="217"/>
      <c r="M605" s="217"/>
      <c r="N605" s="217"/>
      <c r="O605" s="217"/>
    </row>
    <row r="606" spans="1:15" x14ac:dyDescent="0.2">
      <c r="A606" s="217"/>
      <c r="B606" s="217"/>
      <c r="C606" s="217"/>
      <c r="D606" s="217"/>
      <c r="E606" s="217"/>
      <c r="F606" s="217"/>
      <c r="G606" s="218"/>
      <c r="H606" s="218"/>
      <c r="I606" s="218"/>
      <c r="J606" s="218"/>
      <c r="K606" s="218"/>
      <c r="L606" s="217"/>
      <c r="M606" s="217"/>
      <c r="N606" s="217"/>
      <c r="O606" s="217"/>
    </row>
    <row r="607" spans="1:15" x14ac:dyDescent="0.2">
      <c r="A607" s="217"/>
      <c r="B607" s="217"/>
      <c r="C607" s="217"/>
      <c r="D607" s="217"/>
      <c r="E607" s="217"/>
      <c r="F607" s="217"/>
      <c r="G607" s="218"/>
      <c r="H607" s="218"/>
      <c r="I607" s="218"/>
      <c r="J607" s="218"/>
      <c r="K607" s="218"/>
      <c r="L607" s="217"/>
      <c r="M607" s="217"/>
      <c r="N607" s="217"/>
      <c r="O607" s="217"/>
    </row>
    <row r="608" spans="1:15" x14ac:dyDescent="0.2">
      <c r="A608" s="217"/>
      <c r="B608" s="217"/>
      <c r="C608" s="217"/>
      <c r="D608" s="217"/>
      <c r="E608" s="217"/>
      <c r="F608" s="217"/>
      <c r="G608" s="218"/>
      <c r="H608" s="218"/>
      <c r="I608" s="218"/>
      <c r="J608" s="218"/>
      <c r="K608" s="218"/>
      <c r="L608" s="217"/>
      <c r="M608" s="217"/>
      <c r="N608" s="217"/>
      <c r="O608" s="217"/>
    </row>
    <row r="609" spans="1:15" x14ac:dyDescent="0.2">
      <c r="A609" s="217"/>
      <c r="B609" s="217"/>
      <c r="C609" s="217"/>
      <c r="D609" s="217"/>
      <c r="E609" s="217"/>
      <c r="F609" s="217"/>
      <c r="G609" s="218"/>
      <c r="H609" s="218"/>
      <c r="I609" s="218"/>
      <c r="J609" s="218"/>
      <c r="K609" s="218"/>
      <c r="L609" s="217"/>
      <c r="M609" s="217"/>
      <c r="N609" s="217"/>
      <c r="O609" s="217"/>
    </row>
    <row r="610" spans="1:15" x14ac:dyDescent="0.2">
      <c r="A610" s="217"/>
      <c r="B610" s="217"/>
      <c r="C610" s="217"/>
      <c r="D610" s="217"/>
      <c r="E610" s="217"/>
      <c r="F610" s="217"/>
      <c r="G610" s="218"/>
      <c r="H610" s="218"/>
      <c r="I610" s="218"/>
      <c r="J610" s="218"/>
      <c r="K610" s="218"/>
      <c r="L610" s="217"/>
      <c r="M610" s="217"/>
      <c r="N610" s="217"/>
      <c r="O610" s="217"/>
    </row>
    <row r="611" spans="1:15" x14ac:dyDescent="0.2">
      <c r="A611" s="217"/>
      <c r="B611" s="217"/>
      <c r="C611" s="217"/>
      <c r="D611" s="217"/>
      <c r="E611" s="217"/>
      <c r="F611" s="217"/>
      <c r="G611" s="218"/>
      <c r="H611" s="218"/>
      <c r="I611" s="218"/>
      <c r="J611" s="218"/>
      <c r="K611" s="218"/>
      <c r="L611" s="217"/>
      <c r="M611" s="217"/>
      <c r="N611" s="217"/>
      <c r="O611" s="217"/>
    </row>
    <row r="612" spans="1:15" x14ac:dyDescent="0.2">
      <c r="A612" s="217"/>
      <c r="B612" s="217"/>
      <c r="C612" s="217"/>
      <c r="D612" s="217"/>
      <c r="E612" s="217"/>
      <c r="F612" s="217"/>
      <c r="G612" s="218"/>
      <c r="H612" s="218"/>
      <c r="I612" s="218"/>
      <c r="J612" s="218"/>
      <c r="K612" s="218"/>
      <c r="L612" s="217"/>
      <c r="M612" s="217"/>
      <c r="N612" s="217"/>
      <c r="O612" s="217"/>
    </row>
    <row r="613" spans="1:15" x14ac:dyDescent="0.2">
      <c r="A613" s="217"/>
      <c r="B613" s="217"/>
      <c r="C613" s="217"/>
      <c r="D613" s="217"/>
      <c r="E613" s="217"/>
      <c r="F613" s="217"/>
      <c r="G613" s="218"/>
      <c r="H613" s="218"/>
      <c r="I613" s="218"/>
      <c r="J613" s="218"/>
      <c r="K613" s="218"/>
      <c r="L613" s="217"/>
      <c r="M613" s="217"/>
      <c r="N613" s="217"/>
      <c r="O613" s="217"/>
    </row>
    <row r="614" spans="1:15" x14ac:dyDescent="0.2">
      <c r="A614" s="217"/>
      <c r="B614" s="217"/>
      <c r="C614" s="217"/>
      <c r="D614" s="217"/>
      <c r="E614" s="217"/>
      <c r="F614" s="217"/>
      <c r="G614" s="218"/>
      <c r="H614" s="218"/>
      <c r="I614" s="218"/>
      <c r="J614" s="218"/>
      <c r="K614" s="218"/>
      <c r="L614" s="217"/>
      <c r="M614" s="217"/>
      <c r="N614" s="217"/>
      <c r="O614" s="217"/>
    </row>
    <row r="615" spans="1:15" x14ac:dyDescent="0.2">
      <c r="A615" s="217"/>
      <c r="B615" s="217"/>
      <c r="C615" s="217"/>
      <c r="D615" s="217"/>
      <c r="E615" s="217"/>
      <c r="F615" s="217"/>
      <c r="G615" s="218"/>
      <c r="H615" s="218"/>
      <c r="I615" s="218"/>
      <c r="J615" s="218"/>
      <c r="K615" s="218"/>
      <c r="L615" s="217"/>
      <c r="M615" s="217"/>
      <c r="N615" s="217"/>
      <c r="O615" s="217"/>
    </row>
    <row r="616" spans="1:15" x14ac:dyDescent="0.2">
      <c r="A616" s="217"/>
      <c r="B616" s="217"/>
      <c r="C616" s="217"/>
      <c r="D616" s="217"/>
      <c r="E616" s="217"/>
      <c r="F616" s="217"/>
      <c r="G616" s="218"/>
      <c r="H616" s="218"/>
      <c r="I616" s="218"/>
      <c r="J616" s="218"/>
      <c r="K616" s="218"/>
      <c r="L616" s="217"/>
      <c r="M616" s="217"/>
      <c r="N616" s="217"/>
      <c r="O616" s="217"/>
    </row>
    <row r="617" spans="1:15" x14ac:dyDescent="0.2">
      <c r="A617" s="217"/>
      <c r="B617" s="217"/>
      <c r="C617" s="217"/>
      <c r="D617" s="217"/>
      <c r="E617" s="217"/>
      <c r="F617" s="217"/>
      <c r="G617" s="218"/>
      <c r="H617" s="218"/>
      <c r="I617" s="218"/>
      <c r="J617" s="218"/>
      <c r="K617" s="218"/>
      <c r="L617" s="217"/>
      <c r="M617" s="217"/>
      <c r="N617" s="217"/>
      <c r="O617" s="217"/>
    </row>
    <row r="618" spans="1:15" x14ac:dyDescent="0.2">
      <c r="A618" s="217"/>
      <c r="B618" s="217"/>
      <c r="C618" s="217"/>
      <c r="D618" s="217"/>
      <c r="E618" s="217"/>
      <c r="F618" s="217"/>
      <c r="G618" s="218"/>
      <c r="H618" s="218"/>
      <c r="I618" s="218"/>
      <c r="J618" s="218"/>
      <c r="K618" s="218"/>
      <c r="L618" s="217"/>
      <c r="M618" s="217"/>
      <c r="N618" s="217"/>
      <c r="O618" s="217"/>
    </row>
    <row r="619" spans="1:15" x14ac:dyDescent="0.2">
      <c r="A619" s="217"/>
      <c r="B619" s="217"/>
      <c r="C619" s="217"/>
      <c r="D619" s="217"/>
      <c r="E619" s="217"/>
      <c r="F619" s="217"/>
      <c r="G619" s="218"/>
      <c r="H619" s="218"/>
      <c r="I619" s="218"/>
      <c r="J619" s="218"/>
      <c r="K619" s="218"/>
      <c r="L619" s="217"/>
      <c r="M619" s="217"/>
      <c r="N619" s="217"/>
      <c r="O619" s="217"/>
    </row>
    <row r="620" spans="1:15" x14ac:dyDescent="0.2">
      <c r="A620" s="217"/>
      <c r="B620" s="217"/>
      <c r="C620" s="217"/>
      <c r="D620" s="217"/>
      <c r="E620" s="217"/>
      <c r="F620" s="217"/>
      <c r="G620" s="218"/>
      <c r="H620" s="218"/>
      <c r="I620" s="218"/>
      <c r="J620" s="218"/>
      <c r="K620" s="218"/>
      <c r="L620" s="217"/>
      <c r="M620" s="217"/>
      <c r="N620" s="217"/>
      <c r="O620" s="217"/>
    </row>
    <row r="621" spans="1:15" x14ac:dyDescent="0.2">
      <c r="A621" s="217"/>
      <c r="B621" s="217"/>
      <c r="C621" s="217"/>
      <c r="D621" s="217"/>
      <c r="E621" s="217"/>
      <c r="F621" s="217"/>
      <c r="G621" s="218"/>
      <c r="H621" s="218"/>
      <c r="I621" s="218"/>
      <c r="J621" s="218"/>
      <c r="K621" s="218"/>
      <c r="L621" s="217"/>
      <c r="M621" s="217"/>
      <c r="N621" s="217"/>
      <c r="O621" s="217"/>
    </row>
    <row r="622" spans="1:15" x14ac:dyDescent="0.2">
      <c r="A622" s="217"/>
      <c r="B622" s="217"/>
      <c r="C622" s="217"/>
      <c r="D622" s="217"/>
      <c r="E622" s="217"/>
      <c r="F622" s="217"/>
      <c r="G622" s="218"/>
      <c r="H622" s="218"/>
      <c r="I622" s="218"/>
      <c r="J622" s="218"/>
      <c r="K622" s="218"/>
      <c r="L622" s="217"/>
      <c r="M622" s="217"/>
      <c r="N622" s="217"/>
      <c r="O622" s="217"/>
    </row>
    <row r="623" spans="1:15" x14ac:dyDescent="0.2">
      <c r="A623" s="217"/>
      <c r="B623" s="217"/>
      <c r="C623" s="217"/>
      <c r="D623" s="217"/>
      <c r="E623" s="217"/>
      <c r="F623" s="217"/>
      <c r="G623" s="218"/>
      <c r="H623" s="218"/>
      <c r="I623" s="218"/>
      <c r="J623" s="218"/>
      <c r="K623" s="218"/>
      <c r="L623" s="217"/>
      <c r="M623" s="217"/>
      <c r="N623" s="217"/>
      <c r="O623" s="217"/>
    </row>
    <row r="624" spans="1:15" x14ac:dyDescent="0.2">
      <c r="A624" s="217"/>
      <c r="B624" s="217"/>
      <c r="C624" s="217"/>
      <c r="D624" s="217"/>
      <c r="E624" s="217"/>
      <c r="F624" s="217"/>
      <c r="G624" s="218"/>
      <c r="H624" s="218"/>
      <c r="I624" s="218"/>
      <c r="J624" s="218"/>
      <c r="K624" s="218"/>
      <c r="L624" s="217"/>
      <c r="M624" s="217"/>
      <c r="N624" s="217"/>
      <c r="O624" s="217"/>
    </row>
    <row r="625" spans="1:15" x14ac:dyDescent="0.2">
      <c r="A625" s="217"/>
      <c r="B625" s="217"/>
      <c r="C625" s="217"/>
      <c r="D625" s="217"/>
      <c r="E625" s="217"/>
      <c r="F625" s="217"/>
      <c r="G625" s="218"/>
      <c r="H625" s="218"/>
      <c r="I625" s="218"/>
      <c r="J625" s="218"/>
      <c r="K625" s="218"/>
      <c r="L625" s="217"/>
      <c r="M625" s="217"/>
      <c r="N625" s="217"/>
      <c r="O625" s="217"/>
    </row>
    <row r="626" spans="1:15" x14ac:dyDescent="0.2">
      <c r="A626" s="217"/>
      <c r="B626" s="217"/>
      <c r="C626" s="217"/>
      <c r="D626" s="217"/>
      <c r="E626" s="217"/>
      <c r="F626" s="217"/>
      <c r="G626" s="218"/>
      <c r="H626" s="218"/>
      <c r="I626" s="218"/>
      <c r="J626" s="218"/>
      <c r="K626" s="218"/>
      <c r="L626" s="217"/>
      <c r="M626" s="217"/>
      <c r="N626" s="217"/>
      <c r="O626" s="217"/>
    </row>
    <row r="627" spans="1:15" x14ac:dyDescent="0.2">
      <c r="A627" s="217"/>
      <c r="B627" s="217"/>
      <c r="C627" s="217"/>
      <c r="D627" s="217"/>
      <c r="E627" s="217"/>
      <c r="F627" s="217"/>
      <c r="G627" s="218"/>
      <c r="H627" s="218"/>
      <c r="I627" s="218"/>
      <c r="J627" s="218"/>
      <c r="K627" s="218"/>
      <c r="L627" s="217"/>
      <c r="M627" s="217"/>
      <c r="N627" s="217"/>
      <c r="O627" s="217"/>
    </row>
    <row r="628" spans="1:15" x14ac:dyDescent="0.2">
      <c r="A628" s="217"/>
      <c r="B628" s="217"/>
      <c r="C628" s="217"/>
      <c r="D628" s="217"/>
      <c r="E628" s="217"/>
      <c r="F628" s="217"/>
      <c r="G628" s="218"/>
      <c r="H628" s="218"/>
      <c r="I628" s="218"/>
      <c r="J628" s="218"/>
      <c r="K628" s="218"/>
      <c r="L628" s="217"/>
      <c r="M628" s="217"/>
      <c r="N628" s="217"/>
      <c r="O628" s="217"/>
    </row>
    <row r="629" spans="1:15" x14ac:dyDescent="0.2">
      <c r="A629" s="217"/>
      <c r="B629" s="217"/>
      <c r="C629" s="217"/>
      <c r="D629" s="217"/>
      <c r="E629" s="217"/>
      <c r="F629" s="217"/>
      <c r="G629" s="218"/>
      <c r="H629" s="218"/>
      <c r="I629" s="218"/>
      <c r="J629" s="218"/>
      <c r="K629" s="218"/>
      <c r="L629" s="217"/>
      <c r="M629" s="217"/>
      <c r="N629" s="217"/>
      <c r="O629" s="217"/>
    </row>
    <row r="630" spans="1:15" x14ac:dyDescent="0.2">
      <c r="A630" s="217"/>
      <c r="B630" s="217"/>
      <c r="C630" s="217"/>
      <c r="D630" s="217"/>
      <c r="E630" s="217"/>
      <c r="F630" s="217"/>
      <c r="G630" s="218"/>
      <c r="H630" s="218"/>
      <c r="I630" s="218"/>
      <c r="J630" s="218"/>
      <c r="K630" s="218"/>
      <c r="L630" s="217"/>
      <c r="M630" s="217"/>
      <c r="N630" s="217"/>
      <c r="O630" s="217"/>
    </row>
    <row r="631" spans="1:15" x14ac:dyDescent="0.2">
      <c r="A631" s="217"/>
      <c r="B631" s="217"/>
      <c r="C631" s="217"/>
      <c r="D631" s="217"/>
      <c r="E631" s="217"/>
      <c r="F631" s="217"/>
      <c r="G631" s="218"/>
      <c r="H631" s="218"/>
      <c r="I631" s="218"/>
      <c r="J631" s="218"/>
      <c r="K631" s="218"/>
      <c r="L631" s="217"/>
      <c r="M631" s="217"/>
      <c r="N631" s="217"/>
      <c r="O631" s="217"/>
    </row>
    <row r="632" spans="1:15" x14ac:dyDescent="0.2">
      <c r="A632" s="217"/>
      <c r="B632" s="217"/>
      <c r="C632" s="217"/>
      <c r="D632" s="217"/>
      <c r="E632" s="217"/>
      <c r="F632" s="217"/>
      <c r="G632" s="218"/>
      <c r="H632" s="218"/>
      <c r="I632" s="218"/>
      <c r="J632" s="218"/>
      <c r="K632" s="218"/>
      <c r="L632" s="217"/>
      <c r="M632" s="217"/>
      <c r="N632" s="217"/>
      <c r="O632" s="217"/>
    </row>
    <row r="633" spans="1:15" x14ac:dyDescent="0.2">
      <c r="A633" s="217"/>
      <c r="B633" s="217"/>
      <c r="C633" s="217"/>
      <c r="D633" s="217"/>
      <c r="E633" s="217"/>
      <c r="F633" s="217"/>
      <c r="G633" s="218"/>
      <c r="H633" s="218"/>
      <c r="I633" s="218"/>
      <c r="J633" s="218"/>
      <c r="K633" s="218"/>
      <c r="L633" s="217"/>
      <c r="M633" s="217"/>
      <c r="N633" s="217"/>
      <c r="O633" s="217"/>
    </row>
    <row r="634" spans="1:15" x14ac:dyDescent="0.2">
      <c r="A634" s="217"/>
      <c r="B634" s="217"/>
      <c r="C634" s="217"/>
      <c r="D634" s="217"/>
      <c r="E634" s="217"/>
      <c r="F634" s="217"/>
      <c r="G634" s="218"/>
      <c r="H634" s="218"/>
      <c r="I634" s="218"/>
      <c r="J634" s="218"/>
      <c r="K634" s="218"/>
      <c r="L634" s="217"/>
      <c r="M634" s="217"/>
      <c r="N634" s="217"/>
      <c r="O634" s="217"/>
    </row>
    <row r="635" spans="1:15" x14ac:dyDescent="0.2">
      <c r="A635" s="217"/>
      <c r="B635" s="217"/>
      <c r="C635" s="217"/>
      <c r="D635" s="217"/>
      <c r="E635" s="217"/>
      <c r="F635" s="217"/>
      <c r="G635" s="218"/>
      <c r="H635" s="218"/>
      <c r="I635" s="218"/>
      <c r="J635" s="218"/>
      <c r="K635" s="218"/>
      <c r="L635" s="217"/>
      <c r="M635" s="217"/>
      <c r="N635" s="217"/>
      <c r="O635" s="217"/>
    </row>
    <row r="636" spans="1:15" x14ac:dyDescent="0.2">
      <c r="A636" s="217"/>
      <c r="B636" s="217"/>
      <c r="C636" s="217"/>
      <c r="D636" s="217"/>
      <c r="E636" s="217"/>
      <c r="F636" s="217"/>
      <c r="G636" s="218"/>
      <c r="H636" s="218"/>
      <c r="I636" s="218"/>
      <c r="J636" s="218"/>
      <c r="K636" s="218"/>
      <c r="L636" s="217"/>
      <c r="M636" s="217"/>
      <c r="N636" s="217"/>
      <c r="O636" s="217"/>
    </row>
    <row r="637" spans="1:15" x14ac:dyDescent="0.2">
      <c r="A637" s="217"/>
      <c r="B637" s="217"/>
      <c r="C637" s="217"/>
      <c r="D637" s="217"/>
      <c r="E637" s="217"/>
      <c r="F637" s="217"/>
      <c r="G637" s="218"/>
      <c r="H637" s="218"/>
      <c r="I637" s="218"/>
      <c r="J637" s="218"/>
      <c r="K637" s="218"/>
      <c r="L637" s="217"/>
      <c r="M637" s="217"/>
      <c r="N637" s="217"/>
      <c r="O637" s="217"/>
    </row>
    <row r="638" spans="1:15" x14ac:dyDescent="0.2">
      <c r="A638" s="217"/>
      <c r="B638" s="217"/>
      <c r="C638" s="217"/>
      <c r="D638" s="217"/>
      <c r="E638" s="217"/>
      <c r="F638" s="217"/>
      <c r="G638" s="218"/>
      <c r="H638" s="218"/>
      <c r="I638" s="218"/>
      <c r="J638" s="218"/>
      <c r="K638" s="218"/>
      <c r="L638" s="217"/>
      <c r="M638" s="217"/>
      <c r="N638" s="217"/>
      <c r="O638" s="217"/>
    </row>
    <row r="639" spans="1:15" x14ac:dyDescent="0.2">
      <c r="A639" s="217"/>
      <c r="B639" s="217"/>
      <c r="C639" s="217"/>
      <c r="D639" s="217"/>
      <c r="E639" s="217"/>
      <c r="F639" s="217"/>
      <c r="G639" s="218"/>
      <c r="H639" s="218"/>
      <c r="I639" s="218"/>
      <c r="J639" s="218"/>
      <c r="K639" s="218"/>
      <c r="L639" s="217"/>
      <c r="M639" s="217"/>
      <c r="N639" s="217"/>
      <c r="O639" s="217"/>
    </row>
    <row r="640" spans="1:15" x14ac:dyDescent="0.2">
      <c r="A640" s="217"/>
      <c r="B640" s="217"/>
      <c r="C640" s="217"/>
      <c r="D640" s="217"/>
      <c r="E640" s="217"/>
      <c r="F640" s="217"/>
      <c r="G640" s="218"/>
      <c r="H640" s="218"/>
      <c r="I640" s="218"/>
      <c r="J640" s="218"/>
      <c r="K640" s="218"/>
      <c r="L640" s="217"/>
      <c r="M640" s="217"/>
      <c r="N640" s="217"/>
      <c r="O640" s="217"/>
    </row>
    <row r="641" spans="1:15" x14ac:dyDescent="0.2">
      <c r="A641" s="217"/>
      <c r="B641" s="217"/>
      <c r="C641" s="217"/>
      <c r="D641" s="217"/>
      <c r="E641" s="217"/>
      <c r="F641" s="217"/>
      <c r="G641" s="218"/>
      <c r="H641" s="218"/>
      <c r="I641" s="218"/>
      <c r="J641" s="218"/>
      <c r="K641" s="218"/>
      <c r="L641" s="217"/>
      <c r="M641" s="217"/>
      <c r="N641" s="217"/>
      <c r="O641" s="217"/>
    </row>
    <row r="642" spans="1:15" x14ac:dyDescent="0.2">
      <c r="A642" s="217"/>
      <c r="B642" s="217"/>
      <c r="C642" s="217"/>
      <c r="D642" s="217"/>
      <c r="E642" s="217"/>
      <c r="F642" s="217"/>
      <c r="G642" s="218"/>
      <c r="H642" s="218"/>
      <c r="I642" s="218"/>
      <c r="J642" s="218"/>
      <c r="K642" s="218"/>
      <c r="L642" s="217"/>
      <c r="M642" s="217"/>
      <c r="N642" s="217"/>
      <c r="O642" s="217"/>
    </row>
    <row r="643" spans="1:15" x14ac:dyDescent="0.2">
      <c r="A643" s="217"/>
      <c r="B643" s="217"/>
      <c r="C643" s="217"/>
      <c r="D643" s="217"/>
      <c r="E643" s="217"/>
      <c r="F643" s="217"/>
      <c r="G643" s="218"/>
      <c r="H643" s="218"/>
      <c r="I643" s="218"/>
      <c r="J643" s="218"/>
      <c r="K643" s="218"/>
      <c r="L643" s="217"/>
      <c r="M643" s="217"/>
      <c r="N643" s="217"/>
      <c r="O643" s="217"/>
    </row>
    <row r="644" spans="1:15" x14ac:dyDescent="0.2">
      <c r="A644" s="217"/>
      <c r="B644" s="217"/>
      <c r="C644" s="217"/>
      <c r="D644" s="217"/>
      <c r="E644" s="217"/>
      <c r="F644" s="217"/>
      <c r="G644" s="218"/>
      <c r="H644" s="218"/>
      <c r="I644" s="218"/>
      <c r="J644" s="218"/>
      <c r="K644" s="218"/>
      <c r="L644" s="217"/>
      <c r="M644" s="217"/>
      <c r="N644" s="217"/>
      <c r="O644" s="217"/>
    </row>
    <row r="645" spans="1:15" x14ac:dyDescent="0.2">
      <c r="A645" s="217"/>
      <c r="B645" s="217"/>
      <c r="C645" s="217"/>
      <c r="D645" s="217"/>
      <c r="E645" s="217"/>
      <c r="F645" s="217"/>
      <c r="G645" s="218"/>
      <c r="H645" s="218"/>
      <c r="I645" s="218"/>
      <c r="J645" s="218"/>
      <c r="K645" s="218"/>
      <c r="L645" s="217"/>
      <c r="M645" s="217"/>
      <c r="N645" s="217"/>
      <c r="O645" s="217"/>
    </row>
    <row r="646" spans="1:15" x14ac:dyDescent="0.2">
      <c r="A646" s="217"/>
      <c r="B646" s="217"/>
      <c r="C646" s="217"/>
      <c r="D646" s="217"/>
      <c r="E646" s="217"/>
      <c r="F646" s="217"/>
      <c r="G646" s="218"/>
      <c r="H646" s="218"/>
      <c r="I646" s="218"/>
      <c r="J646" s="218"/>
      <c r="K646" s="218"/>
      <c r="L646" s="217"/>
      <c r="M646" s="217"/>
      <c r="N646" s="217"/>
      <c r="O646" s="217"/>
    </row>
    <row r="647" spans="1:15" x14ac:dyDescent="0.2">
      <c r="A647" s="217"/>
      <c r="B647" s="217"/>
      <c r="C647" s="217"/>
      <c r="D647" s="217"/>
      <c r="E647" s="217"/>
      <c r="F647" s="217"/>
      <c r="G647" s="218"/>
      <c r="H647" s="218"/>
      <c r="I647" s="218"/>
      <c r="J647" s="218"/>
      <c r="K647" s="218"/>
      <c r="L647" s="217"/>
      <c r="M647" s="217"/>
      <c r="N647" s="217"/>
      <c r="O647" s="217"/>
    </row>
    <row r="648" spans="1:15" x14ac:dyDescent="0.2">
      <c r="A648" s="217"/>
      <c r="B648" s="217"/>
      <c r="C648" s="217"/>
      <c r="D648" s="217"/>
      <c r="E648" s="217"/>
      <c r="F648" s="217"/>
      <c r="G648" s="218"/>
      <c r="H648" s="218"/>
      <c r="I648" s="218"/>
      <c r="J648" s="218"/>
      <c r="K648" s="218"/>
      <c r="L648" s="217"/>
      <c r="M648" s="217"/>
      <c r="N648" s="217"/>
      <c r="O648" s="217"/>
    </row>
    <row r="649" spans="1:15" x14ac:dyDescent="0.2">
      <c r="A649" s="217"/>
      <c r="B649" s="217"/>
      <c r="C649" s="217"/>
      <c r="D649" s="217"/>
      <c r="E649" s="217"/>
      <c r="F649" s="217"/>
      <c r="G649" s="218"/>
      <c r="H649" s="218"/>
      <c r="I649" s="218"/>
      <c r="J649" s="218"/>
      <c r="K649" s="218"/>
      <c r="L649" s="217"/>
      <c r="M649" s="217"/>
      <c r="N649" s="217"/>
      <c r="O649" s="217"/>
    </row>
    <row r="650" spans="1:15" x14ac:dyDescent="0.2">
      <c r="A650" s="217"/>
      <c r="B650" s="217"/>
      <c r="C650" s="217"/>
      <c r="D650" s="217"/>
      <c r="E650" s="217"/>
      <c r="F650" s="217"/>
      <c r="G650" s="218"/>
      <c r="H650" s="218"/>
      <c r="I650" s="218"/>
      <c r="J650" s="218"/>
      <c r="K650" s="218"/>
      <c r="L650" s="217"/>
      <c r="M650" s="217"/>
      <c r="N650" s="217"/>
      <c r="O650" s="217"/>
    </row>
    <row r="651" spans="1:15" x14ac:dyDescent="0.2">
      <c r="A651" s="217"/>
      <c r="B651" s="217"/>
      <c r="C651" s="217"/>
      <c r="D651" s="217"/>
      <c r="E651" s="217"/>
      <c r="F651" s="217"/>
      <c r="G651" s="218"/>
      <c r="H651" s="218"/>
      <c r="I651" s="218"/>
      <c r="J651" s="218"/>
      <c r="K651" s="218"/>
      <c r="L651" s="217"/>
      <c r="M651" s="217"/>
      <c r="N651" s="217"/>
      <c r="O651" s="217"/>
    </row>
    <row r="652" spans="1:15" x14ac:dyDescent="0.2">
      <c r="A652" s="217"/>
      <c r="B652" s="217"/>
      <c r="C652" s="217"/>
      <c r="D652" s="217"/>
      <c r="E652" s="217"/>
      <c r="F652" s="217"/>
      <c r="G652" s="218"/>
      <c r="H652" s="218"/>
      <c r="I652" s="218"/>
      <c r="J652" s="218"/>
      <c r="K652" s="218"/>
      <c r="L652" s="217"/>
      <c r="M652" s="217"/>
      <c r="N652" s="217"/>
      <c r="O652" s="217"/>
    </row>
    <row r="653" spans="1:15" x14ac:dyDescent="0.2">
      <c r="A653" s="217"/>
      <c r="B653" s="217"/>
      <c r="C653" s="217"/>
      <c r="D653" s="217"/>
      <c r="E653" s="217"/>
      <c r="F653" s="217"/>
      <c r="G653" s="218"/>
      <c r="H653" s="218"/>
      <c r="I653" s="218"/>
      <c r="J653" s="218"/>
      <c r="K653" s="218"/>
      <c r="L653" s="217"/>
      <c r="M653" s="217"/>
      <c r="N653" s="217"/>
      <c r="O653" s="217"/>
    </row>
    <row r="654" spans="1:15" x14ac:dyDescent="0.2">
      <c r="A654" s="217"/>
      <c r="B654" s="217"/>
      <c r="C654" s="217"/>
      <c r="D654" s="217"/>
      <c r="E654" s="217"/>
      <c r="F654" s="217"/>
      <c r="G654" s="218"/>
      <c r="H654" s="218"/>
      <c r="I654" s="218"/>
      <c r="J654" s="218"/>
      <c r="K654" s="218"/>
      <c r="L654" s="217"/>
      <c r="M654" s="217"/>
      <c r="N654" s="217"/>
      <c r="O654" s="217"/>
    </row>
    <row r="655" spans="1:15" x14ac:dyDescent="0.2">
      <c r="A655" s="217"/>
      <c r="B655" s="217"/>
      <c r="C655" s="217"/>
      <c r="D655" s="217"/>
      <c r="E655" s="217"/>
      <c r="F655" s="217"/>
      <c r="G655" s="218"/>
      <c r="H655" s="218"/>
      <c r="I655" s="218"/>
      <c r="J655" s="218"/>
      <c r="K655" s="218"/>
      <c r="L655" s="217"/>
      <c r="M655" s="217"/>
      <c r="N655" s="217"/>
      <c r="O655" s="217"/>
    </row>
    <row r="656" spans="1:15" x14ac:dyDescent="0.2">
      <c r="A656" s="217"/>
      <c r="B656" s="217"/>
      <c r="C656" s="217"/>
      <c r="D656" s="217"/>
      <c r="E656" s="217"/>
      <c r="F656" s="217"/>
      <c r="G656" s="218"/>
      <c r="H656" s="218"/>
      <c r="I656" s="218"/>
      <c r="J656" s="218"/>
      <c r="K656" s="218"/>
      <c r="L656" s="217"/>
      <c r="M656" s="217"/>
      <c r="N656" s="217"/>
      <c r="O656" s="217"/>
    </row>
    <row r="657" spans="1:15" x14ac:dyDescent="0.2">
      <c r="A657" s="217"/>
      <c r="B657" s="217"/>
      <c r="C657" s="217"/>
      <c r="D657" s="217"/>
      <c r="E657" s="217"/>
      <c r="F657" s="217"/>
      <c r="G657" s="218"/>
      <c r="H657" s="218"/>
      <c r="I657" s="218"/>
      <c r="J657" s="218"/>
      <c r="K657" s="218"/>
      <c r="L657" s="217"/>
      <c r="M657" s="217"/>
      <c r="N657" s="217"/>
      <c r="O657" s="217"/>
    </row>
    <row r="658" spans="1:15" x14ac:dyDescent="0.2">
      <c r="A658" s="217"/>
      <c r="B658" s="217"/>
      <c r="C658" s="217"/>
      <c r="D658" s="217"/>
      <c r="E658" s="217"/>
      <c r="F658" s="217"/>
      <c r="G658" s="218"/>
      <c r="H658" s="218"/>
      <c r="I658" s="218"/>
      <c r="J658" s="218"/>
      <c r="K658" s="218"/>
      <c r="L658" s="217"/>
      <c r="M658" s="217"/>
      <c r="N658" s="217"/>
      <c r="O658" s="217"/>
    </row>
    <row r="659" spans="1:15" x14ac:dyDescent="0.2">
      <c r="A659" s="217"/>
      <c r="B659" s="217"/>
      <c r="C659" s="217"/>
      <c r="D659" s="217"/>
      <c r="E659" s="217"/>
      <c r="F659" s="217"/>
      <c r="G659" s="218"/>
      <c r="H659" s="218"/>
      <c r="I659" s="218"/>
      <c r="J659" s="218"/>
      <c r="K659" s="218"/>
      <c r="L659" s="217"/>
      <c r="M659" s="217"/>
      <c r="N659" s="217"/>
      <c r="O659" s="217"/>
    </row>
    <row r="660" spans="1:15" x14ac:dyDescent="0.2">
      <c r="A660" s="217"/>
      <c r="B660" s="217"/>
      <c r="C660" s="217"/>
      <c r="D660" s="217"/>
      <c r="E660" s="217"/>
      <c r="F660" s="217"/>
      <c r="G660" s="218"/>
      <c r="H660" s="218"/>
      <c r="I660" s="218"/>
      <c r="J660" s="218"/>
      <c r="K660" s="218"/>
      <c r="L660" s="217"/>
      <c r="M660" s="217"/>
      <c r="N660" s="217"/>
      <c r="O660" s="217"/>
    </row>
    <row r="661" spans="1:15" x14ac:dyDescent="0.2">
      <c r="A661" s="217"/>
      <c r="B661" s="217"/>
      <c r="C661" s="217"/>
      <c r="D661" s="217"/>
      <c r="E661" s="217"/>
      <c r="F661" s="217"/>
      <c r="G661" s="218"/>
      <c r="H661" s="218"/>
      <c r="I661" s="218"/>
      <c r="J661" s="218"/>
      <c r="K661" s="218"/>
      <c r="L661" s="217"/>
      <c r="M661" s="217"/>
      <c r="N661" s="217"/>
      <c r="O661" s="217"/>
    </row>
    <row r="662" spans="1:15" x14ac:dyDescent="0.2">
      <c r="A662" s="217"/>
      <c r="B662" s="217"/>
      <c r="C662" s="217"/>
      <c r="D662" s="217"/>
      <c r="E662" s="217"/>
      <c r="F662" s="217"/>
      <c r="G662" s="218"/>
      <c r="H662" s="218"/>
      <c r="I662" s="218"/>
      <c r="J662" s="218"/>
      <c r="K662" s="218"/>
      <c r="L662" s="217"/>
      <c r="M662" s="217"/>
      <c r="N662" s="217"/>
      <c r="O662" s="217"/>
    </row>
    <row r="663" spans="1:15" x14ac:dyDescent="0.2">
      <c r="A663" s="217"/>
      <c r="B663" s="217"/>
      <c r="C663" s="217"/>
      <c r="D663" s="217"/>
      <c r="E663" s="217"/>
      <c r="F663" s="217"/>
      <c r="G663" s="218"/>
      <c r="H663" s="218"/>
      <c r="I663" s="218"/>
      <c r="J663" s="218"/>
      <c r="K663" s="218"/>
      <c r="L663" s="217"/>
      <c r="M663" s="217"/>
      <c r="N663" s="217"/>
      <c r="O663" s="217"/>
    </row>
    <row r="664" spans="1:15" x14ac:dyDescent="0.2">
      <c r="A664" s="217"/>
      <c r="B664" s="217"/>
      <c r="C664" s="217"/>
      <c r="D664" s="217"/>
      <c r="E664" s="217"/>
      <c r="F664" s="217"/>
      <c r="G664" s="218"/>
      <c r="H664" s="218"/>
      <c r="I664" s="218"/>
      <c r="J664" s="218"/>
      <c r="K664" s="218"/>
      <c r="L664" s="217"/>
      <c r="M664" s="217"/>
      <c r="N664" s="217"/>
      <c r="O664" s="217"/>
    </row>
    <row r="665" spans="1:15" x14ac:dyDescent="0.2">
      <c r="A665" s="217"/>
      <c r="B665" s="217"/>
      <c r="C665" s="217"/>
      <c r="D665" s="217"/>
      <c r="E665" s="217"/>
      <c r="F665" s="217"/>
      <c r="G665" s="218"/>
      <c r="H665" s="218"/>
      <c r="I665" s="218"/>
      <c r="J665" s="218"/>
      <c r="K665" s="218"/>
      <c r="L665" s="217"/>
      <c r="M665" s="217"/>
      <c r="N665" s="217"/>
      <c r="O665" s="217"/>
    </row>
    <row r="666" spans="1:15" x14ac:dyDescent="0.2">
      <c r="A666" s="217"/>
      <c r="B666" s="217"/>
      <c r="C666" s="217"/>
      <c r="D666" s="217"/>
      <c r="E666" s="217"/>
      <c r="F666" s="217"/>
      <c r="G666" s="218"/>
      <c r="H666" s="218"/>
      <c r="I666" s="218"/>
      <c r="J666" s="218"/>
      <c r="K666" s="218"/>
      <c r="L666" s="217"/>
      <c r="M666" s="217"/>
      <c r="N666" s="217"/>
      <c r="O666" s="217"/>
    </row>
    <row r="667" spans="1:15" x14ac:dyDescent="0.2">
      <c r="A667" s="217"/>
      <c r="B667" s="217"/>
      <c r="C667" s="217"/>
      <c r="D667" s="217"/>
      <c r="E667" s="217"/>
      <c r="F667" s="217"/>
      <c r="G667" s="218"/>
      <c r="H667" s="218"/>
      <c r="I667" s="218"/>
      <c r="J667" s="218"/>
      <c r="K667" s="218"/>
      <c r="L667" s="217"/>
      <c r="M667" s="217"/>
      <c r="N667" s="217"/>
      <c r="O667" s="217"/>
    </row>
    <row r="668" spans="1:15" x14ac:dyDescent="0.2">
      <c r="A668" s="217"/>
      <c r="B668" s="217"/>
      <c r="C668" s="217"/>
      <c r="D668" s="217"/>
      <c r="E668" s="217"/>
      <c r="F668" s="217"/>
      <c r="G668" s="218"/>
      <c r="H668" s="218"/>
      <c r="I668" s="218"/>
      <c r="J668" s="218"/>
      <c r="K668" s="218"/>
      <c r="L668" s="217"/>
      <c r="M668" s="217"/>
      <c r="N668" s="217"/>
      <c r="O668" s="217"/>
    </row>
    <row r="669" spans="1:15" x14ac:dyDescent="0.2">
      <c r="A669" s="217"/>
      <c r="B669" s="217"/>
      <c r="C669" s="217"/>
      <c r="D669" s="217"/>
      <c r="E669" s="217"/>
      <c r="F669" s="217"/>
      <c r="G669" s="218"/>
      <c r="H669" s="218"/>
      <c r="I669" s="218"/>
      <c r="J669" s="218"/>
      <c r="K669" s="218"/>
      <c r="L669" s="217"/>
      <c r="M669" s="217"/>
      <c r="N669" s="217"/>
      <c r="O669" s="217"/>
    </row>
    <row r="670" spans="1:15" x14ac:dyDescent="0.2">
      <c r="A670" s="217"/>
      <c r="B670" s="217"/>
      <c r="C670" s="217"/>
      <c r="D670" s="217"/>
      <c r="E670" s="217"/>
      <c r="F670" s="217"/>
      <c r="G670" s="218"/>
      <c r="H670" s="218"/>
      <c r="I670" s="218"/>
      <c r="J670" s="218"/>
      <c r="K670" s="218"/>
      <c r="L670" s="217"/>
      <c r="M670" s="217"/>
      <c r="N670" s="217"/>
      <c r="O670" s="217"/>
    </row>
    <row r="671" spans="1:15" x14ac:dyDescent="0.2">
      <c r="A671" s="217"/>
      <c r="B671" s="217"/>
      <c r="C671" s="217"/>
      <c r="D671" s="217"/>
      <c r="E671" s="217"/>
      <c r="F671" s="217"/>
      <c r="G671" s="218"/>
      <c r="H671" s="218"/>
      <c r="I671" s="218"/>
      <c r="J671" s="218"/>
      <c r="K671" s="218"/>
      <c r="L671" s="217"/>
      <c r="M671" s="217"/>
      <c r="N671" s="217"/>
      <c r="O671" s="217"/>
    </row>
    <row r="672" spans="1:15" x14ac:dyDescent="0.2">
      <c r="A672" s="217"/>
      <c r="B672" s="217"/>
      <c r="C672" s="217"/>
      <c r="D672" s="217"/>
      <c r="E672" s="217"/>
      <c r="F672" s="217"/>
      <c r="G672" s="218"/>
      <c r="H672" s="218"/>
      <c r="I672" s="218"/>
      <c r="J672" s="218"/>
      <c r="K672" s="218"/>
      <c r="L672" s="217"/>
      <c r="M672" s="217"/>
      <c r="N672" s="217"/>
      <c r="O672" s="217"/>
    </row>
    <row r="673" spans="1:15" x14ac:dyDescent="0.2">
      <c r="A673" s="217"/>
      <c r="B673" s="217"/>
      <c r="C673" s="217"/>
      <c r="D673" s="217"/>
      <c r="E673" s="217"/>
      <c r="F673" s="217"/>
      <c r="G673" s="218"/>
      <c r="H673" s="218"/>
      <c r="I673" s="218"/>
      <c r="J673" s="218"/>
      <c r="K673" s="218"/>
      <c r="L673" s="217"/>
      <c r="M673" s="217"/>
      <c r="N673" s="217"/>
      <c r="O673" s="217"/>
    </row>
    <row r="674" spans="1:15" x14ac:dyDescent="0.2">
      <c r="A674" s="217"/>
      <c r="B674" s="217"/>
      <c r="C674" s="217"/>
      <c r="D674" s="217"/>
      <c r="E674" s="217"/>
      <c r="F674" s="217"/>
      <c r="G674" s="218"/>
      <c r="H674" s="218"/>
      <c r="I674" s="218"/>
      <c r="J674" s="218"/>
      <c r="K674" s="218"/>
      <c r="L674" s="217"/>
      <c r="M674" s="217"/>
      <c r="N674" s="217"/>
      <c r="O674" s="217"/>
    </row>
    <row r="675" spans="1:15" x14ac:dyDescent="0.2">
      <c r="A675" s="217"/>
      <c r="B675" s="217"/>
      <c r="C675" s="217"/>
      <c r="D675" s="217"/>
      <c r="E675" s="217"/>
      <c r="F675" s="217"/>
      <c r="G675" s="218"/>
      <c r="H675" s="218"/>
      <c r="I675" s="218"/>
      <c r="J675" s="218"/>
      <c r="K675" s="218"/>
      <c r="L675" s="217"/>
      <c r="M675" s="217"/>
      <c r="N675" s="217"/>
      <c r="O675" s="217"/>
    </row>
    <row r="676" spans="1:15" x14ac:dyDescent="0.2">
      <c r="A676" s="217"/>
      <c r="B676" s="217"/>
      <c r="C676" s="217"/>
      <c r="D676" s="217"/>
      <c r="E676" s="217"/>
      <c r="F676" s="217"/>
      <c r="G676" s="218"/>
      <c r="H676" s="218"/>
      <c r="I676" s="218"/>
      <c r="J676" s="218"/>
      <c r="K676" s="218"/>
      <c r="L676" s="217"/>
      <c r="M676" s="217"/>
      <c r="N676" s="217"/>
      <c r="O676" s="217"/>
    </row>
    <row r="677" spans="1:15" x14ac:dyDescent="0.2">
      <c r="A677" s="217"/>
      <c r="B677" s="217"/>
      <c r="C677" s="217"/>
      <c r="D677" s="217"/>
      <c r="E677" s="217"/>
      <c r="F677" s="217"/>
      <c r="G677" s="218"/>
      <c r="H677" s="218"/>
      <c r="I677" s="218"/>
      <c r="J677" s="218"/>
      <c r="K677" s="218"/>
      <c r="L677" s="217"/>
      <c r="M677" s="217"/>
      <c r="N677" s="217"/>
      <c r="O677" s="217"/>
    </row>
    <row r="678" spans="1:15" x14ac:dyDescent="0.2">
      <c r="A678" s="217"/>
      <c r="B678" s="217"/>
      <c r="C678" s="217"/>
      <c r="D678" s="217"/>
      <c r="E678" s="217"/>
      <c r="F678" s="217"/>
      <c r="G678" s="218"/>
      <c r="H678" s="218"/>
      <c r="I678" s="218"/>
      <c r="J678" s="218"/>
      <c r="K678" s="218"/>
      <c r="L678" s="217"/>
      <c r="M678" s="217"/>
      <c r="N678" s="217"/>
      <c r="O678" s="217"/>
    </row>
    <row r="679" spans="1:15" x14ac:dyDescent="0.2">
      <c r="A679" s="217"/>
      <c r="B679" s="217"/>
      <c r="C679" s="217"/>
      <c r="D679" s="217"/>
      <c r="E679" s="217"/>
      <c r="F679" s="217"/>
      <c r="G679" s="218"/>
      <c r="H679" s="218"/>
      <c r="I679" s="218"/>
      <c r="J679" s="218"/>
      <c r="K679" s="218"/>
      <c r="L679" s="217"/>
      <c r="M679" s="217"/>
      <c r="N679" s="217"/>
      <c r="O679" s="217"/>
    </row>
    <row r="680" spans="1:15" x14ac:dyDescent="0.2">
      <c r="A680" s="217"/>
      <c r="B680" s="217"/>
      <c r="C680" s="217"/>
      <c r="D680" s="217"/>
      <c r="E680" s="217"/>
      <c r="F680" s="217"/>
      <c r="G680" s="218"/>
      <c r="H680" s="218"/>
      <c r="I680" s="218"/>
      <c r="J680" s="218"/>
      <c r="K680" s="218"/>
      <c r="L680" s="217"/>
      <c r="M680" s="217"/>
      <c r="N680" s="217"/>
      <c r="O680" s="217"/>
    </row>
    <row r="681" spans="1:15" x14ac:dyDescent="0.2">
      <c r="A681" s="217"/>
      <c r="B681" s="217"/>
      <c r="C681" s="217"/>
      <c r="D681" s="217"/>
      <c r="E681" s="217"/>
      <c r="F681" s="217"/>
      <c r="G681" s="218"/>
      <c r="H681" s="218"/>
      <c r="I681" s="218"/>
      <c r="J681" s="218"/>
      <c r="K681" s="218"/>
      <c r="L681" s="217"/>
      <c r="M681" s="217"/>
      <c r="N681" s="217"/>
      <c r="O681" s="217"/>
    </row>
    <row r="682" spans="1:15" x14ac:dyDescent="0.2">
      <c r="A682" s="217"/>
      <c r="B682" s="217"/>
      <c r="C682" s="217"/>
      <c r="D682" s="217"/>
      <c r="E682" s="217"/>
      <c r="F682" s="217"/>
      <c r="G682" s="218"/>
      <c r="H682" s="218"/>
      <c r="I682" s="218"/>
      <c r="J682" s="218"/>
      <c r="K682" s="218"/>
      <c r="L682" s="217"/>
      <c r="M682" s="217"/>
      <c r="N682" s="217"/>
      <c r="O682" s="217"/>
    </row>
    <row r="683" spans="1:15" x14ac:dyDescent="0.2">
      <c r="A683" s="217"/>
      <c r="B683" s="217"/>
      <c r="C683" s="217"/>
      <c r="D683" s="217"/>
      <c r="E683" s="217"/>
      <c r="F683" s="217"/>
      <c r="G683" s="218"/>
      <c r="H683" s="218"/>
      <c r="I683" s="218"/>
      <c r="J683" s="218"/>
      <c r="K683" s="218"/>
      <c r="L683" s="217"/>
      <c r="M683" s="217"/>
      <c r="N683" s="217"/>
      <c r="O683" s="217"/>
    </row>
    <row r="684" spans="1:15" x14ac:dyDescent="0.2">
      <c r="A684" s="217"/>
      <c r="B684" s="217"/>
      <c r="C684" s="217"/>
      <c r="D684" s="217"/>
      <c r="E684" s="217"/>
      <c r="F684" s="217"/>
      <c r="G684" s="218"/>
      <c r="H684" s="218"/>
      <c r="I684" s="218"/>
      <c r="J684" s="218"/>
      <c r="K684" s="218"/>
      <c r="L684" s="217"/>
      <c r="M684" s="217"/>
      <c r="N684" s="217"/>
      <c r="O684" s="217"/>
    </row>
    <row r="685" spans="1:15" x14ac:dyDescent="0.2">
      <c r="A685" s="217"/>
      <c r="B685" s="217"/>
      <c r="C685" s="217"/>
      <c r="D685" s="217"/>
      <c r="E685" s="217"/>
      <c r="F685" s="217"/>
      <c r="G685" s="218"/>
      <c r="H685" s="218"/>
      <c r="I685" s="218"/>
      <c r="J685" s="218"/>
      <c r="K685" s="218"/>
      <c r="L685" s="217"/>
      <c r="M685" s="217"/>
      <c r="N685" s="217"/>
      <c r="O685" s="217"/>
    </row>
    <row r="686" spans="1:15" x14ac:dyDescent="0.2">
      <c r="A686" s="217"/>
      <c r="B686" s="217"/>
      <c r="C686" s="217"/>
      <c r="D686" s="217"/>
      <c r="E686" s="217"/>
      <c r="F686" s="217"/>
      <c r="G686" s="218"/>
      <c r="H686" s="218"/>
      <c r="I686" s="218"/>
      <c r="J686" s="218"/>
      <c r="K686" s="218"/>
      <c r="L686" s="217"/>
      <c r="M686" s="217"/>
      <c r="N686" s="217"/>
      <c r="O686" s="217"/>
    </row>
    <row r="687" spans="1:15" x14ac:dyDescent="0.2">
      <c r="A687" s="217"/>
      <c r="B687" s="217"/>
      <c r="C687" s="217"/>
      <c r="D687" s="217"/>
      <c r="E687" s="217"/>
      <c r="F687" s="217"/>
      <c r="G687" s="218"/>
      <c r="H687" s="218"/>
      <c r="I687" s="218"/>
      <c r="J687" s="218"/>
      <c r="K687" s="218"/>
      <c r="L687" s="217"/>
      <c r="M687" s="217"/>
      <c r="N687" s="217"/>
      <c r="O687" s="217"/>
    </row>
    <row r="688" spans="1:15" x14ac:dyDescent="0.2">
      <c r="A688" s="217"/>
      <c r="B688" s="217"/>
      <c r="C688" s="217"/>
      <c r="D688" s="217"/>
      <c r="E688" s="217"/>
      <c r="F688" s="217"/>
      <c r="G688" s="218"/>
      <c r="H688" s="218"/>
      <c r="I688" s="218"/>
      <c r="J688" s="218"/>
      <c r="K688" s="218"/>
      <c r="L688" s="217"/>
      <c r="M688" s="217"/>
      <c r="N688" s="217"/>
      <c r="O688" s="217"/>
    </row>
    <row r="689" spans="1:15" x14ac:dyDescent="0.2">
      <c r="A689" s="217"/>
      <c r="B689" s="217"/>
      <c r="C689" s="217"/>
      <c r="D689" s="217"/>
      <c r="E689" s="217"/>
      <c r="F689" s="217"/>
      <c r="G689" s="218"/>
      <c r="H689" s="218"/>
      <c r="I689" s="218"/>
      <c r="J689" s="218"/>
      <c r="K689" s="218"/>
      <c r="L689" s="217"/>
      <c r="M689" s="217"/>
      <c r="N689" s="217"/>
      <c r="O689" s="217"/>
    </row>
    <row r="690" spans="1:15" x14ac:dyDescent="0.2">
      <c r="A690" s="217"/>
      <c r="B690" s="217"/>
      <c r="C690" s="217"/>
      <c r="D690" s="217"/>
      <c r="E690" s="217"/>
      <c r="F690" s="217"/>
      <c r="G690" s="218"/>
      <c r="H690" s="218"/>
      <c r="I690" s="218"/>
      <c r="J690" s="218"/>
      <c r="K690" s="218"/>
      <c r="L690" s="217"/>
      <c r="M690" s="217"/>
      <c r="N690" s="217"/>
      <c r="O690" s="217"/>
    </row>
    <row r="691" spans="1:15" x14ac:dyDescent="0.2">
      <c r="A691" s="217"/>
      <c r="B691" s="217"/>
      <c r="C691" s="217"/>
      <c r="D691" s="217"/>
      <c r="E691" s="217"/>
      <c r="F691" s="217"/>
      <c r="G691" s="218"/>
      <c r="H691" s="218"/>
      <c r="I691" s="218"/>
      <c r="J691" s="218"/>
      <c r="K691" s="218"/>
      <c r="L691" s="217"/>
      <c r="M691" s="217"/>
      <c r="N691" s="217"/>
      <c r="O691" s="217"/>
    </row>
    <row r="692" spans="1:15" x14ac:dyDescent="0.2">
      <c r="A692" s="217"/>
      <c r="B692" s="217"/>
      <c r="C692" s="217"/>
      <c r="D692" s="217"/>
      <c r="E692" s="217"/>
      <c r="F692" s="217"/>
      <c r="G692" s="218"/>
      <c r="H692" s="218"/>
      <c r="I692" s="218"/>
      <c r="J692" s="218"/>
      <c r="K692" s="218"/>
      <c r="L692" s="217"/>
      <c r="M692" s="217"/>
      <c r="N692" s="217"/>
      <c r="O692" s="217"/>
    </row>
    <row r="693" spans="1:15" x14ac:dyDescent="0.2">
      <c r="A693" s="217"/>
      <c r="B693" s="217"/>
      <c r="C693" s="217"/>
      <c r="D693" s="217"/>
      <c r="E693" s="217"/>
      <c r="F693" s="217"/>
      <c r="G693" s="218"/>
      <c r="H693" s="218"/>
      <c r="I693" s="218"/>
      <c r="J693" s="218"/>
      <c r="K693" s="218"/>
      <c r="L693" s="217"/>
      <c r="M693" s="217"/>
      <c r="N693" s="217"/>
      <c r="O693" s="217"/>
    </row>
    <row r="694" spans="1:15" x14ac:dyDescent="0.2">
      <c r="A694" s="217"/>
      <c r="B694" s="217"/>
      <c r="C694" s="217"/>
      <c r="D694" s="217"/>
      <c r="E694" s="217"/>
      <c r="F694" s="217"/>
      <c r="G694" s="218"/>
      <c r="H694" s="218"/>
      <c r="I694" s="218"/>
      <c r="J694" s="218"/>
      <c r="K694" s="218"/>
      <c r="L694" s="217"/>
      <c r="M694" s="217"/>
      <c r="N694" s="217"/>
      <c r="O694" s="217"/>
    </row>
    <row r="695" spans="1:15" x14ac:dyDescent="0.2">
      <c r="A695" s="217"/>
      <c r="B695" s="217"/>
      <c r="C695" s="217"/>
      <c r="D695" s="217"/>
      <c r="E695" s="217"/>
      <c r="F695" s="217"/>
      <c r="G695" s="218"/>
      <c r="H695" s="218"/>
      <c r="I695" s="218"/>
      <c r="J695" s="218"/>
      <c r="K695" s="218"/>
      <c r="L695" s="217"/>
      <c r="M695" s="217"/>
      <c r="N695" s="217"/>
      <c r="O695" s="217"/>
    </row>
    <row r="696" spans="1:15" x14ac:dyDescent="0.2">
      <c r="A696" s="217"/>
      <c r="B696" s="217"/>
      <c r="C696" s="217"/>
      <c r="D696" s="217"/>
      <c r="E696" s="217"/>
      <c r="F696" s="217"/>
      <c r="G696" s="218"/>
      <c r="H696" s="218"/>
      <c r="I696" s="218"/>
      <c r="J696" s="218"/>
      <c r="K696" s="218"/>
      <c r="L696" s="217"/>
      <c r="M696" s="217"/>
      <c r="N696" s="217"/>
      <c r="O696" s="217"/>
    </row>
    <row r="697" spans="1:15" x14ac:dyDescent="0.2">
      <c r="A697" s="217"/>
      <c r="B697" s="217"/>
      <c r="C697" s="217"/>
      <c r="D697" s="217"/>
      <c r="E697" s="217"/>
      <c r="F697" s="217"/>
      <c r="G697" s="218"/>
      <c r="H697" s="218"/>
      <c r="I697" s="218"/>
      <c r="J697" s="218"/>
      <c r="K697" s="218"/>
      <c r="L697" s="217"/>
      <c r="M697" s="217"/>
      <c r="N697" s="217"/>
      <c r="O697" s="217"/>
    </row>
    <row r="698" spans="1:15" x14ac:dyDescent="0.2">
      <c r="A698" s="217"/>
      <c r="B698" s="217"/>
      <c r="C698" s="217"/>
      <c r="D698" s="217"/>
      <c r="E698" s="217"/>
      <c r="F698" s="217"/>
      <c r="G698" s="218"/>
      <c r="H698" s="218"/>
      <c r="I698" s="218"/>
      <c r="J698" s="218"/>
      <c r="K698" s="218"/>
      <c r="L698" s="217"/>
      <c r="M698" s="217"/>
      <c r="N698" s="217"/>
      <c r="O698" s="217"/>
    </row>
    <row r="699" spans="1:15" x14ac:dyDescent="0.2">
      <c r="A699" s="217"/>
      <c r="B699" s="217"/>
      <c r="C699" s="217"/>
      <c r="D699" s="217"/>
      <c r="E699" s="217"/>
      <c r="F699" s="217"/>
      <c r="G699" s="218"/>
      <c r="H699" s="218"/>
      <c r="I699" s="218"/>
      <c r="J699" s="218"/>
      <c r="K699" s="218"/>
      <c r="L699" s="217"/>
      <c r="M699" s="217"/>
      <c r="N699" s="217"/>
      <c r="O699" s="217"/>
    </row>
    <row r="700" spans="1:15" x14ac:dyDescent="0.2">
      <c r="A700" s="217"/>
      <c r="B700" s="217"/>
      <c r="C700" s="217"/>
      <c r="D700" s="217"/>
      <c r="E700" s="217"/>
      <c r="F700" s="217"/>
      <c r="G700" s="218"/>
      <c r="H700" s="218"/>
      <c r="I700" s="218"/>
      <c r="J700" s="218"/>
      <c r="K700" s="218"/>
      <c r="L700" s="217"/>
      <c r="M700" s="217"/>
      <c r="N700" s="217"/>
      <c r="O700" s="217"/>
    </row>
    <row r="701" spans="1:15" x14ac:dyDescent="0.2">
      <c r="A701" s="217"/>
      <c r="B701" s="217"/>
      <c r="C701" s="217"/>
      <c r="D701" s="217"/>
      <c r="E701" s="217"/>
      <c r="F701" s="217"/>
      <c r="G701" s="218"/>
      <c r="H701" s="218"/>
      <c r="I701" s="218"/>
      <c r="J701" s="218"/>
      <c r="K701" s="218"/>
      <c r="L701" s="217"/>
      <c r="M701" s="217"/>
      <c r="N701" s="217"/>
      <c r="O701" s="217"/>
    </row>
    <row r="702" spans="1:15" x14ac:dyDescent="0.2">
      <c r="A702" s="217"/>
      <c r="B702" s="217"/>
      <c r="C702" s="217"/>
      <c r="D702" s="217"/>
      <c r="E702" s="217"/>
      <c r="F702" s="217"/>
      <c r="G702" s="218"/>
      <c r="H702" s="218"/>
      <c r="I702" s="218"/>
      <c r="J702" s="218"/>
      <c r="K702" s="218"/>
      <c r="L702" s="217"/>
      <c r="M702" s="217"/>
      <c r="N702" s="217"/>
      <c r="O702" s="217"/>
    </row>
    <row r="703" spans="1:15" x14ac:dyDescent="0.2">
      <c r="A703" s="217"/>
      <c r="B703" s="217"/>
      <c r="C703" s="217"/>
      <c r="D703" s="217"/>
      <c r="E703" s="217"/>
      <c r="F703" s="217"/>
      <c r="G703" s="218"/>
      <c r="H703" s="218"/>
      <c r="I703" s="218"/>
      <c r="J703" s="218"/>
      <c r="K703" s="218"/>
      <c r="L703" s="217"/>
      <c r="M703" s="217"/>
      <c r="N703" s="217"/>
      <c r="O703" s="217"/>
    </row>
    <row r="704" spans="1:15" x14ac:dyDescent="0.2">
      <c r="A704" s="217"/>
      <c r="B704" s="217"/>
      <c r="C704" s="217"/>
      <c r="D704" s="217"/>
      <c r="E704" s="217"/>
      <c r="F704" s="217"/>
      <c r="G704" s="218"/>
      <c r="H704" s="218"/>
      <c r="I704" s="218"/>
      <c r="J704" s="218"/>
      <c r="K704" s="218"/>
      <c r="L704" s="217"/>
      <c r="M704" s="217"/>
      <c r="N704" s="217"/>
      <c r="O704" s="217"/>
    </row>
    <row r="705" spans="1:15" x14ac:dyDescent="0.2">
      <c r="A705" s="217"/>
      <c r="B705" s="217"/>
      <c r="C705" s="217"/>
      <c r="D705" s="217"/>
      <c r="E705" s="217"/>
      <c r="F705" s="217"/>
      <c r="G705" s="218"/>
      <c r="H705" s="218"/>
      <c r="I705" s="218"/>
      <c r="J705" s="218"/>
      <c r="K705" s="218"/>
      <c r="L705" s="217"/>
      <c r="M705" s="217"/>
      <c r="N705" s="217"/>
      <c r="O705" s="217"/>
    </row>
    <row r="706" spans="1:15" x14ac:dyDescent="0.2">
      <c r="A706" s="217"/>
      <c r="B706" s="217"/>
      <c r="C706" s="217"/>
      <c r="D706" s="217"/>
      <c r="E706" s="217"/>
      <c r="F706" s="217"/>
      <c r="G706" s="218"/>
      <c r="H706" s="218"/>
      <c r="I706" s="218"/>
      <c r="J706" s="218"/>
      <c r="K706" s="218"/>
      <c r="L706" s="217"/>
      <c r="M706" s="217"/>
      <c r="N706" s="217"/>
      <c r="O706" s="217"/>
    </row>
    <row r="707" spans="1:15" x14ac:dyDescent="0.2">
      <c r="A707" s="217"/>
      <c r="B707" s="217"/>
      <c r="C707" s="217"/>
      <c r="D707" s="217"/>
      <c r="E707" s="217"/>
      <c r="F707" s="217"/>
      <c r="G707" s="218"/>
      <c r="H707" s="218"/>
      <c r="I707" s="218"/>
      <c r="J707" s="218"/>
      <c r="K707" s="218"/>
      <c r="L707" s="217"/>
      <c r="M707" s="217"/>
      <c r="N707" s="217"/>
      <c r="O707" s="217"/>
    </row>
    <row r="708" spans="1:15" x14ac:dyDescent="0.2">
      <c r="A708" s="217"/>
      <c r="B708" s="217"/>
      <c r="C708" s="217"/>
      <c r="D708" s="217"/>
      <c r="E708" s="217"/>
      <c r="F708" s="217"/>
      <c r="G708" s="218"/>
      <c r="H708" s="218"/>
      <c r="I708" s="218"/>
      <c r="J708" s="218"/>
      <c r="K708" s="218"/>
      <c r="L708" s="217"/>
      <c r="M708" s="217"/>
      <c r="N708" s="217"/>
      <c r="O708" s="217"/>
    </row>
    <row r="709" spans="1:15" x14ac:dyDescent="0.2">
      <c r="A709" s="217"/>
      <c r="B709" s="217"/>
      <c r="C709" s="217"/>
      <c r="D709" s="217"/>
      <c r="E709" s="217"/>
      <c r="F709" s="217"/>
      <c r="G709" s="218"/>
      <c r="H709" s="218"/>
      <c r="I709" s="218"/>
      <c r="J709" s="218"/>
      <c r="K709" s="218"/>
      <c r="L709" s="217"/>
      <c r="M709" s="217"/>
      <c r="N709" s="217"/>
      <c r="O709" s="217"/>
    </row>
    <row r="710" spans="1:15" x14ac:dyDescent="0.2">
      <c r="A710" s="217"/>
      <c r="B710" s="217"/>
      <c r="C710" s="217"/>
      <c r="D710" s="217"/>
      <c r="E710" s="217"/>
      <c r="F710" s="217"/>
      <c r="G710" s="218"/>
      <c r="H710" s="218"/>
      <c r="I710" s="218"/>
      <c r="J710" s="218"/>
      <c r="K710" s="218"/>
      <c r="L710" s="217"/>
      <c r="M710" s="217"/>
      <c r="N710" s="217"/>
      <c r="O710" s="217"/>
    </row>
    <row r="711" spans="1:15" x14ac:dyDescent="0.2">
      <c r="A711" s="217"/>
      <c r="B711" s="217"/>
      <c r="C711" s="217"/>
      <c r="D711" s="217"/>
      <c r="E711" s="217"/>
      <c r="F711" s="217"/>
      <c r="G711" s="218"/>
      <c r="H711" s="218"/>
      <c r="I711" s="218"/>
      <c r="J711" s="218"/>
      <c r="K711" s="218"/>
      <c r="L711" s="217"/>
      <c r="M711" s="217"/>
      <c r="N711" s="217"/>
      <c r="O711" s="217"/>
    </row>
    <row r="712" spans="1:15" x14ac:dyDescent="0.2">
      <c r="A712" s="217"/>
      <c r="B712" s="217"/>
      <c r="C712" s="217"/>
      <c r="D712" s="217"/>
      <c r="E712" s="217"/>
      <c r="F712" s="217"/>
      <c r="G712" s="218"/>
      <c r="H712" s="218"/>
      <c r="I712" s="218"/>
      <c r="J712" s="218"/>
      <c r="K712" s="218"/>
      <c r="L712" s="217"/>
      <c r="M712" s="217"/>
      <c r="N712" s="217"/>
      <c r="O712" s="217"/>
    </row>
    <row r="713" spans="1:15" x14ac:dyDescent="0.2">
      <c r="A713" s="217"/>
      <c r="B713" s="217"/>
      <c r="C713" s="217"/>
      <c r="D713" s="217"/>
      <c r="E713" s="217"/>
      <c r="F713" s="217"/>
      <c r="G713" s="218"/>
      <c r="H713" s="218"/>
      <c r="I713" s="218"/>
      <c r="J713" s="218"/>
      <c r="K713" s="218"/>
      <c r="L713" s="217"/>
      <c r="M713" s="217"/>
      <c r="N713" s="217"/>
      <c r="O713" s="217"/>
    </row>
    <row r="714" spans="1:15" x14ac:dyDescent="0.2">
      <c r="A714" s="217"/>
      <c r="B714" s="217"/>
      <c r="C714" s="217"/>
      <c r="D714" s="217"/>
      <c r="E714" s="217"/>
      <c r="F714" s="217"/>
      <c r="G714" s="218"/>
      <c r="H714" s="218"/>
      <c r="I714" s="218"/>
      <c r="J714" s="218"/>
      <c r="K714" s="218"/>
      <c r="L714" s="217"/>
      <c r="M714" s="217"/>
      <c r="N714" s="217"/>
      <c r="O714" s="217"/>
    </row>
    <row r="715" spans="1:15" x14ac:dyDescent="0.2">
      <c r="A715" s="217"/>
      <c r="B715" s="217"/>
      <c r="C715" s="217"/>
      <c r="D715" s="217"/>
      <c r="E715" s="217"/>
      <c r="F715" s="217"/>
      <c r="G715" s="218"/>
      <c r="H715" s="218"/>
      <c r="I715" s="218"/>
      <c r="J715" s="218"/>
      <c r="K715" s="218"/>
      <c r="L715" s="217"/>
      <c r="M715" s="217"/>
      <c r="N715" s="217"/>
      <c r="O715" s="217"/>
    </row>
    <row r="716" spans="1:15" x14ac:dyDescent="0.2">
      <c r="A716" s="217"/>
      <c r="B716" s="217"/>
      <c r="C716" s="217"/>
      <c r="D716" s="217"/>
      <c r="E716" s="217"/>
      <c r="F716" s="217"/>
      <c r="G716" s="218"/>
      <c r="H716" s="218"/>
      <c r="I716" s="218"/>
      <c r="J716" s="218"/>
      <c r="K716" s="218"/>
      <c r="L716" s="217"/>
      <c r="M716" s="217"/>
      <c r="N716" s="217"/>
      <c r="O716" s="217"/>
    </row>
    <row r="717" spans="1:15" x14ac:dyDescent="0.2">
      <c r="A717" s="217"/>
      <c r="B717" s="217"/>
      <c r="C717" s="217"/>
      <c r="D717" s="217"/>
      <c r="E717" s="217"/>
      <c r="F717" s="217"/>
      <c r="G717" s="218"/>
      <c r="H717" s="218"/>
      <c r="I717" s="218"/>
      <c r="J717" s="218"/>
      <c r="K717" s="218"/>
      <c r="L717" s="217"/>
      <c r="M717" s="217"/>
      <c r="N717" s="217"/>
      <c r="O717" s="217"/>
    </row>
    <row r="718" spans="1:15" x14ac:dyDescent="0.2">
      <c r="A718" s="217"/>
      <c r="B718" s="217"/>
      <c r="C718" s="217"/>
      <c r="D718" s="217"/>
      <c r="E718" s="217"/>
      <c r="F718" s="217"/>
      <c r="G718" s="218"/>
      <c r="H718" s="218"/>
      <c r="I718" s="218"/>
      <c r="J718" s="218"/>
      <c r="K718" s="218"/>
      <c r="L718" s="217"/>
      <c r="M718" s="217"/>
      <c r="N718" s="217"/>
      <c r="O718" s="217"/>
    </row>
    <row r="719" spans="1:15" x14ac:dyDescent="0.2">
      <c r="A719" s="217"/>
      <c r="B719" s="217"/>
      <c r="C719" s="217"/>
      <c r="D719" s="217"/>
      <c r="E719" s="217"/>
      <c r="F719" s="217"/>
      <c r="G719" s="218"/>
      <c r="H719" s="218"/>
      <c r="I719" s="218"/>
      <c r="J719" s="218"/>
      <c r="K719" s="218"/>
      <c r="L719" s="217"/>
      <c r="M719" s="217"/>
      <c r="N719" s="217"/>
      <c r="O719" s="217"/>
    </row>
    <row r="720" spans="1:15" x14ac:dyDescent="0.2">
      <c r="A720" s="217"/>
      <c r="B720" s="217"/>
      <c r="C720" s="217"/>
      <c r="D720" s="217"/>
      <c r="E720" s="217"/>
      <c r="F720" s="217"/>
      <c r="G720" s="218"/>
      <c r="H720" s="218"/>
      <c r="I720" s="218"/>
      <c r="J720" s="218"/>
      <c r="K720" s="218"/>
      <c r="L720" s="217"/>
      <c r="M720" s="217"/>
      <c r="N720" s="217"/>
      <c r="O720" s="217"/>
    </row>
    <row r="721" spans="1:15" x14ac:dyDescent="0.2">
      <c r="A721" s="217"/>
      <c r="B721" s="217"/>
      <c r="C721" s="217"/>
      <c r="D721" s="217"/>
      <c r="E721" s="217"/>
      <c r="F721" s="217"/>
      <c r="G721" s="218"/>
      <c r="H721" s="218"/>
      <c r="I721" s="218"/>
      <c r="J721" s="218"/>
      <c r="K721" s="218"/>
      <c r="L721" s="217"/>
      <c r="M721" s="217"/>
      <c r="N721" s="217"/>
      <c r="O721" s="217"/>
    </row>
    <row r="722" spans="1:15" x14ac:dyDescent="0.2">
      <c r="A722" s="217"/>
      <c r="B722" s="217"/>
      <c r="C722" s="217"/>
      <c r="D722" s="217"/>
      <c r="E722" s="217"/>
      <c r="F722" s="217"/>
      <c r="G722" s="218"/>
      <c r="H722" s="218"/>
      <c r="I722" s="218"/>
      <c r="J722" s="218"/>
      <c r="K722" s="218"/>
      <c r="L722" s="217"/>
      <c r="M722" s="217"/>
      <c r="N722" s="217"/>
      <c r="O722" s="217"/>
    </row>
    <row r="723" spans="1:15" x14ac:dyDescent="0.2">
      <c r="A723" s="217"/>
      <c r="B723" s="217"/>
      <c r="C723" s="217"/>
      <c r="D723" s="217"/>
      <c r="E723" s="217"/>
      <c r="F723" s="217"/>
      <c r="G723" s="218"/>
      <c r="H723" s="218"/>
      <c r="I723" s="218"/>
      <c r="J723" s="218"/>
      <c r="K723" s="218"/>
      <c r="L723" s="217"/>
      <c r="M723" s="217"/>
      <c r="N723" s="217"/>
      <c r="O723" s="217"/>
    </row>
    <row r="724" spans="1:15" x14ac:dyDescent="0.2">
      <c r="A724" s="217"/>
      <c r="B724" s="217"/>
      <c r="C724" s="217"/>
      <c r="D724" s="217"/>
      <c r="E724" s="217"/>
      <c r="F724" s="217"/>
      <c r="G724" s="218"/>
      <c r="H724" s="218"/>
      <c r="I724" s="218"/>
      <c r="J724" s="218"/>
      <c r="K724" s="218"/>
      <c r="L724" s="217"/>
      <c r="M724" s="217"/>
      <c r="N724" s="217"/>
      <c r="O724" s="217"/>
    </row>
    <row r="725" spans="1:15" x14ac:dyDescent="0.2">
      <c r="A725" s="217"/>
      <c r="B725" s="217"/>
      <c r="C725" s="217"/>
      <c r="D725" s="217"/>
      <c r="E725" s="217"/>
      <c r="F725" s="217"/>
      <c r="G725" s="218"/>
      <c r="H725" s="218"/>
      <c r="I725" s="218"/>
      <c r="J725" s="218"/>
      <c r="K725" s="218"/>
      <c r="L725" s="217"/>
      <c r="M725" s="217"/>
      <c r="N725" s="217"/>
      <c r="O725" s="217"/>
    </row>
    <row r="726" spans="1:15" x14ac:dyDescent="0.2">
      <c r="A726" s="217"/>
      <c r="B726" s="217"/>
      <c r="C726" s="217"/>
      <c r="D726" s="217"/>
      <c r="E726" s="217"/>
      <c r="F726" s="217"/>
      <c r="G726" s="218"/>
      <c r="H726" s="218"/>
      <c r="I726" s="218"/>
      <c r="J726" s="218"/>
      <c r="K726" s="218"/>
      <c r="L726" s="217"/>
      <c r="M726" s="217"/>
      <c r="N726" s="217"/>
      <c r="O726" s="217"/>
    </row>
    <row r="727" spans="1:15" x14ac:dyDescent="0.2">
      <c r="A727" s="217"/>
      <c r="B727" s="217"/>
      <c r="C727" s="217"/>
      <c r="D727" s="217"/>
      <c r="E727" s="217"/>
      <c r="F727" s="217"/>
      <c r="G727" s="218"/>
      <c r="H727" s="218"/>
      <c r="I727" s="218"/>
      <c r="J727" s="218"/>
      <c r="K727" s="218"/>
      <c r="L727" s="217"/>
      <c r="M727" s="217"/>
      <c r="N727" s="217"/>
      <c r="O727" s="217"/>
    </row>
    <row r="728" spans="1:15" x14ac:dyDescent="0.2">
      <c r="A728" s="217"/>
      <c r="B728" s="217"/>
      <c r="C728" s="217"/>
      <c r="D728" s="217"/>
      <c r="E728" s="217"/>
      <c r="F728" s="217"/>
      <c r="G728" s="218"/>
      <c r="H728" s="218"/>
      <c r="I728" s="218"/>
      <c r="J728" s="218"/>
      <c r="K728" s="218"/>
      <c r="L728" s="217"/>
      <c r="M728" s="217"/>
      <c r="N728" s="217"/>
      <c r="O728" s="217"/>
    </row>
    <row r="729" spans="1:15" x14ac:dyDescent="0.2">
      <c r="A729" s="217"/>
      <c r="B729" s="217"/>
      <c r="C729" s="217"/>
      <c r="D729" s="217"/>
      <c r="E729" s="217"/>
      <c r="F729" s="217"/>
      <c r="G729" s="218"/>
      <c r="H729" s="218"/>
      <c r="I729" s="218"/>
      <c r="J729" s="218"/>
      <c r="K729" s="218"/>
      <c r="L729" s="217"/>
      <c r="M729" s="217"/>
      <c r="N729" s="217"/>
      <c r="O729" s="217"/>
    </row>
    <row r="730" spans="1:15" x14ac:dyDescent="0.2">
      <c r="A730" s="217"/>
      <c r="B730" s="217"/>
      <c r="C730" s="217"/>
      <c r="D730" s="217"/>
      <c r="E730" s="217"/>
      <c r="F730" s="217"/>
      <c r="G730" s="218"/>
      <c r="H730" s="218"/>
      <c r="I730" s="218"/>
      <c r="J730" s="218"/>
      <c r="K730" s="218"/>
      <c r="L730" s="217"/>
      <c r="M730" s="217"/>
      <c r="N730" s="217"/>
      <c r="O730" s="217"/>
    </row>
    <row r="731" spans="1:15" x14ac:dyDescent="0.2">
      <c r="A731" s="217"/>
      <c r="B731" s="217"/>
      <c r="C731" s="217"/>
      <c r="D731" s="217"/>
      <c r="E731" s="217"/>
      <c r="F731" s="217"/>
      <c r="G731" s="218"/>
      <c r="H731" s="218"/>
      <c r="I731" s="218"/>
      <c r="J731" s="218"/>
      <c r="K731" s="218"/>
      <c r="L731" s="217"/>
      <c r="M731" s="217"/>
      <c r="N731" s="217"/>
      <c r="O731" s="217"/>
    </row>
    <row r="732" spans="1:15" x14ac:dyDescent="0.2">
      <c r="A732" s="217"/>
      <c r="B732" s="217"/>
      <c r="C732" s="217"/>
      <c r="D732" s="217"/>
      <c r="E732" s="217"/>
      <c r="F732" s="217"/>
      <c r="G732" s="218"/>
      <c r="H732" s="218"/>
      <c r="I732" s="218"/>
      <c r="J732" s="218"/>
      <c r="K732" s="218"/>
      <c r="L732" s="217"/>
      <c r="M732" s="217"/>
      <c r="N732" s="217"/>
      <c r="O732" s="217"/>
    </row>
    <row r="733" spans="1:15" x14ac:dyDescent="0.2">
      <c r="A733" s="217"/>
      <c r="B733" s="217"/>
      <c r="C733" s="217"/>
      <c r="D733" s="217"/>
      <c r="E733" s="217"/>
      <c r="F733" s="217"/>
      <c r="G733" s="218"/>
      <c r="H733" s="218"/>
      <c r="I733" s="218"/>
      <c r="J733" s="218"/>
      <c r="K733" s="218"/>
      <c r="L733" s="217"/>
      <c r="M733" s="217"/>
      <c r="N733" s="217"/>
      <c r="O733" s="217"/>
    </row>
    <row r="734" spans="1:15" x14ac:dyDescent="0.2">
      <c r="A734" s="217"/>
      <c r="B734" s="217"/>
      <c r="C734" s="217"/>
      <c r="D734" s="217"/>
      <c r="E734" s="217"/>
      <c r="F734" s="217"/>
      <c r="G734" s="218"/>
      <c r="H734" s="218"/>
      <c r="I734" s="218"/>
      <c r="J734" s="218"/>
      <c r="K734" s="218"/>
      <c r="L734" s="217"/>
      <c r="M734" s="217"/>
      <c r="N734" s="217"/>
      <c r="O734" s="217"/>
    </row>
    <row r="735" spans="1:15" x14ac:dyDescent="0.2">
      <c r="A735" s="217"/>
      <c r="B735" s="217"/>
      <c r="C735" s="217"/>
      <c r="D735" s="217"/>
      <c r="E735" s="217"/>
      <c r="F735" s="217"/>
      <c r="G735" s="218"/>
      <c r="H735" s="218"/>
      <c r="I735" s="218"/>
      <c r="J735" s="218"/>
      <c r="K735" s="218"/>
      <c r="L735" s="217"/>
      <c r="M735" s="217"/>
      <c r="N735" s="217"/>
      <c r="O735" s="217"/>
    </row>
    <row r="736" spans="1:15" x14ac:dyDescent="0.2">
      <c r="A736" s="217"/>
      <c r="B736" s="217"/>
      <c r="C736" s="217"/>
      <c r="D736" s="217"/>
      <c r="E736" s="217"/>
      <c r="F736" s="217"/>
      <c r="G736" s="218"/>
      <c r="H736" s="218"/>
      <c r="I736" s="218"/>
      <c r="J736" s="218"/>
      <c r="K736" s="218"/>
      <c r="L736" s="217"/>
      <c r="M736" s="217"/>
      <c r="N736" s="217"/>
      <c r="O736" s="217"/>
    </row>
    <row r="737" spans="1:15" x14ac:dyDescent="0.2">
      <c r="A737" s="217"/>
      <c r="B737" s="217"/>
      <c r="C737" s="217"/>
      <c r="D737" s="217"/>
      <c r="E737" s="217"/>
      <c r="F737" s="217"/>
      <c r="G737" s="218"/>
      <c r="H737" s="218"/>
      <c r="I737" s="218"/>
      <c r="J737" s="218"/>
      <c r="K737" s="218"/>
      <c r="L737" s="217"/>
      <c r="M737" s="217"/>
      <c r="N737" s="217"/>
      <c r="O737" s="217"/>
    </row>
    <row r="738" spans="1:15" x14ac:dyDescent="0.2">
      <c r="A738" s="217"/>
      <c r="B738" s="217"/>
      <c r="C738" s="217"/>
      <c r="D738" s="217"/>
      <c r="E738" s="217"/>
      <c r="F738" s="217"/>
      <c r="G738" s="218"/>
      <c r="H738" s="218"/>
      <c r="I738" s="218"/>
      <c r="J738" s="218"/>
      <c r="K738" s="218"/>
      <c r="L738" s="217"/>
      <c r="M738" s="217"/>
      <c r="N738" s="217"/>
      <c r="O738" s="217"/>
    </row>
    <row r="739" spans="1:15" x14ac:dyDescent="0.2">
      <c r="A739" s="217"/>
      <c r="B739" s="217"/>
      <c r="C739" s="217"/>
      <c r="D739" s="217"/>
      <c r="E739" s="217"/>
      <c r="F739" s="217"/>
      <c r="G739" s="218"/>
      <c r="H739" s="218"/>
      <c r="I739" s="218"/>
      <c r="J739" s="218"/>
      <c r="K739" s="218"/>
      <c r="L739" s="217"/>
      <c r="M739" s="217"/>
      <c r="N739" s="217"/>
      <c r="O739" s="217"/>
    </row>
    <row r="740" spans="1:15" x14ac:dyDescent="0.2">
      <c r="A740" s="217"/>
      <c r="B740" s="217"/>
      <c r="C740" s="217"/>
      <c r="D740" s="217"/>
      <c r="E740" s="217"/>
      <c r="F740" s="217"/>
      <c r="G740" s="218"/>
      <c r="H740" s="218"/>
      <c r="I740" s="218"/>
      <c r="J740" s="218"/>
      <c r="K740" s="218"/>
      <c r="L740" s="217"/>
      <c r="M740" s="217"/>
      <c r="N740" s="217"/>
      <c r="O740" s="217"/>
    </row>
    <row r="741" spans="1:15" x14ac:dyDescent="0.2">
      <c r="A741" s="217"/>
      <c r="B741" s="217"/>
      <c r="C741" s="217"/>
      <c r="D741" s="217"/>
      <c r="E741" s="217"/>
      <c r="F741" s="217"/>
      <c r="G741" s="218"/>
      <c r="H741" s="218"/>
      <c r="I741" s="218"/>
      <c r="J741" s="218"/>
      <c r="K741" s="218"/>
      <c r="L741" s="217"/>
      <c r="M741" s="217"/>
      <c r="N741" s="217"/>
      <c r="O741" s="217"/>
    </row>
    <row r="742" spans="1:15" x14ac:dyDescent="0.2">
      <c r="A742" s="217"/>
      <c r="B742" s="217"/>
      <c r="C742" s="217"/>
      <c r="D742" s="217"/>
      <c r="E742" s="217"/>
      <c r="F742" s="217"/>
      <c r="G742" s="218"/>
      <c r="H742" s="218"/>
      <c r="I742" s="218"/>
      <c r="J742" s="218"/>
      <c r="K742" s="218"/>
      <c r="L742" s="217"/>
      <c r="M742" s="217"/>
      <c r="N742" s="217"/>
      <c r="O742" s="217"/>
    </row>
    <row r="743" spans="1:15" x14ac:dyDescent="0.2">
      <c r="A743" s="217"/>
      <c r="B743" s="217"/>
      <c r="C743" s="217"/>
      <c r="D743" s="217"/>
      <c r="E743" s="217"/>
      <c r="F743" s="217"/>
      <c r="G743" s="218"/>
      <c r="H743" s="218"/>
      <c r="I743" s="218"/>
      <c r="J743" s="218"/>
      <c r="K743" s="218"/>
      <c r="L743" s="217"/>
      <c r="M743" s="217"/>
      <c r="N743" s="217"/>
      <c r="O743" s="217"/>
    </row>
    <row r="744" spans="1:15" x14ac:dyDescent="0.2">
      <c r="A744" s="217"/>
      <c r="B744" s="217"/>
      <c r="C744" s="217"/>
      <c r="D744" s="217"/>
      <c r="E744" s="217"/>
      <c r="F744" s="217"/>
      <c r="G744" s="218"/>
      <c r="H744" s="218"/>
      <c r="I744" s="218"/>
      <c r="J744" s="218"/>
      <c r="K744" s="218"/>
      <c r="L744" s="217"/>
      <c r="M744" s="217"/>
      <c r="N744" s="217"/>
      <c r="O744" s="217"/>
    </row>
    <row r="745" spans="1:15" x14ac:dyDescent="0.2">
      <c r="A745" s="217"/>
      <c r="B745" s="217"/>
      <c r="C745" s="217"/>
      <c r="D745" s="217"/>
      <c r="E745" s="217"/>
      <c r="F745" s="217"/>
      <c r="G745" s="218"/>
      <c r="H745" s="218"/>
      <c r="I745" s="218"/>
      <c r="J745" s="218"/>
      <c r="K745" s="218"/>
      <c r="L745" s="217"/>
      <c r="M745" s="217"/>
      <c r="N745" s="217"/>
      <c r="O745" s="217"/>
    </row>
    <row r="746" spans="1:15" x14ac:dyDescent="0.2">
      <c r="A746" s="217"/>
      <c r="B746" s="217"/>
      <c r="C746" s="217"/>
      <c r="D746" s="217"/>
      <c r="E746" s="217"/>
      <c r="F746" s="217"/>
      <c r="G746" s="218"/>
      <c r="H746" s="218"/>
      <c r="I746" s="218"/>
      <c r="J746" s="218"/>
      <c r="K746" s="218"/>
      <c r="L746" s="217"/>
      <c r="M746" s="217"/>
      <c r="N746" s="217"/>
      <c r="O746" s="217"/>
    </row>
    <row r="747" spans="1:15" x14ac:dyDescent="0.2">
      <c r="A747" s="217"/>
      <c r="B747" s="217"/>
      <c r="C747" s="217"/>
      <c r="D747" s="217"/>
      <c r="E747" s="217"/>
      <c r="F747" s="217"/>
      <c r="G747" s="218"/>
      <c r="H747" s="218"/>
      <c r="I747" s="218"/>
      <c r="J747" s="218"/>
      <c r="K747" s="218"/>
      <c r="L747" s="217"/>
      <c r="M747" s="217"/>
      <c r="N747" s="217"/>
      <c r="O747" s="217"/>
    </row>
    <row r="748" spans="1:15" x14ac:dyDescent="0.2">
      <c r="A748" s="217"/>
      <c r="B748" s="217"/>
      <c r="C748" s="217"/>
      <c r="D748" s="217"/>
      <c r="E748" s="217"/>
      <c r="F748" s="217"/>
      <c r="G748" s="218"/>
      <c r="H748" s="218"/>
      <c r="I748" s="218"/>
      <c r="J748" s="218"/>
      <c r="K748" s="218"/>
      <c r="L748" s="217"/>
      <c r="M748" s="217"/>
      <c r="N748" s="217"/>
      <c r="O748" s="217"/>
    </row>
    <row r="749" spans="1:15" x14ac:dyDescent="0.2">
      <c r="A749" s="217"/>
      <c r="B749" s="217"/>
      <c r="C749" s="217"/>
      <c r="D749" s="217"/>
      <c r="E749" s="217"/>
      <c r="F749" s="217"/>
      <c r="G749" s="218"/>
      <c r="H749" s="218"/>
      <c r="I749" s="218"/>
      <c r="J749" s="218"/>
      <c r="K749" s="218"/>
      <c r="L749" s="217"/>
      <c r="M749" s="217"/>
      <c r="N749" s="217"/>
      <c r="O749" s="217"/>
    </row>
    <row r="750" spans="1:15" x14ac:dyDescent="0.2">
      <c r="A750" s="217"/>
      <c r="B750" s="217"/>
      <c r="C750" s="217"/>
      <c r="D750" s="217"/>
      <c r="E750" s="217"/>
      <c r="F750" s="217"/>
      <c r="G750" s="218"/>
      <c r="H750" s="218"/>
      <c r="I750" s="218"/>
      <c r="J750" s="218"/>
      <c r="K750" s="218"/>
      <c r="L750" s="217"/>
      <c r="M750" s="217"/>
      <c r="N750" s="217"/>
      <c r="O750" s="217"/>
    </row>
    <row r="751" spans="1:15" x14ac:dyDescent="0.2">
      <c r="A751" s="217"/>
      <c r="B751" s="217"/>
      <c r="C751" s="217"/>
      <c r="D751" s="217"/>
      <c r="E751" s="217"/>
      <c r="F751" s="217"/>
      <c r="G751" s="218"/>
      <c r="H751" s="218"/>
      <c r="I751" s="218"/>
      <c r="J751" s="218"/>
      <c r="K751" s="218"/>
      <c r="L751" s="217"/>
      <c r="M751" s="217"/>
      <c r="N751" s="217"/>
      <c r="O751" s="217"/>
    </row>
    <row r="752" spans="1:15" x14ac:dyDescent="0.2">
      <c r="A752" s="217"/>
      <c r="B752" s="217"/>
      <c r="C752" s="217"/>
      <c r="D752" s="217"/>
      <c r="E752" s="217"/>
      <c r="F752" s="217"/>
      <c r="G752" s="218"/>
      <c r="H752" s="218"/>
      <c r="I752" s="218"/>
      <c r="J752" s="218"/>
      <c r="K752" s="218"/>
      <c r="L752" s="217"/>
      <c r="M752" s="217"/>
      <c r="N752" s="217"/>
      <c r="O752" s="217"/>
    </row>
    <row r="753" spans="1:15" x14ac:dyDescent="0.2">
      <c r="A753" s="217"/>
      <c r="B753" s="217"/>
      <c r="C753" s="217"/>
      <c r="D753" s="217"/>
      <c r="E753" s="217"/>
      <c r="F753" s="217"/>
      <c r="G753" s="218"/>
      <c r="H753" s="218"/>
      <c r="I753" s="218"/>
      <c r="J753" s="218"/>
      <c r="K753" s="218"/>
      <c r="L753" s="217"/>
      <c r="M753" s="217"/>
      <c r="N753" s="217"/>
      <c r="O753" s="217"/>
    </row>
    <row r="754" spans="1:15" x14ac:dyDescent="0.2">
      <c r="A754" s="217"/>
      <c r="B754" s="217"/>
      <c r="C754" s="217"/>
      <c r="D754" s="217"/>
      <c r="E754" s="217"/>
      <c r="F754" s="217"/>
      <c r="G754" s="218"/>
      <c r="H754" s="218"/>
      <c r="I754" s="218"/>
      <c r="J754" s="218"/>
      <c r="K754" s="218"/>
      <c r="L754" s="217"/>
      <c r="M754" s="217"/>
      <c r="N754" s="217"/>
      <c r="O754" s="217"/>
    </row>
    <row r="755" spans="1:15" x14ac:dyDescent="0.2">
      <c r="A755" s="217"/>
      <c r="B755" s="217"/>
      <c r="C755" s="217"/>
      <c r="D755" s="217"/>
      <c r="E755" s="217"/>
      <c r="F755" s="217"/>
      <c r="G755" s="218"/>
      <c r="H755" s="218"/>
      <c r="I755" s="218"/>
      <c r="J755" s="218"/>
      <c r="K755" s="218"/>
      <c r="L755" s="217"/>
      <c r="M755" s="217"/>
      <c r="N755" s="217"/>
      <c r="O755" s="217"/>
    </row>
    <row r="756" spans="1:15" x14ac:dyDescent="0.2">
      <c r="A756" s="217"/>
      <c r="B756" s="217"/>
      <c r="C756" s="217"/>
      <c r="D756" s="217"/>
      <c r="E756" s="217"/>
      <c r="F756" s="217"/>
      <c r="G756" s="218"/>
      <c r="H756" s="218"/>
      <c r="I756" s="218"/>
      <c r="J756" s="218"/>
      <c r="K756" s="218"/>
      <c r="L756" s="217"/>
      <c r="M756" s="217"/>
      <c r="N756" s="217"/>
      <c r="O756" s="217"/>
    </row>
    <row r="757" spans="1:15" x14ac:dyDescent="0.2">
      <c r="A757" s="217"/>
      <c r="B757" s="217"/>
      <c r="C757" s="217"/>
      <c r="D757" s="217"/>
      <c r="E757" s="217"/>
      <c r="F757" s="217"/>
      <c r="G757" s="218"/>
      <c r="H757" s="218"/>
      <c r="I757" s="218"/>
      <c r="J757" s="218"/>
      <c r="K757" s="218"/>
      <c r="L757" s="217"/>
      <c r="M757" s="217"/>
      <c r="N757" s="217"/>
      <c r="O757" s="217"/>
    </row>
    <row r="758" spans="1:15" x14ac:dyDescent="0.2">
      <c r="A758" s="217"/>
      <c r="B758" s="217"/>
      <c r="C758" s="217"/>
      <c r="D758" s="217"/>
      <c r="E758" s="217"/>
      <c r="F758" s="217"/>
      <c r="G758" s="218"/>
      <c r="H758" s="218"/>
      <c r="I758" s="218"/>
      <c r="J758" s="218"/>
      <c r="K758" s="218"/>
      <c r="L758" s="217"/>
      <c r="M758" s="217"/>
      <c r="N758" s="217"/>
      <c r="O758" s="217"/>
    </row>
    <row r="759" spans="1:15" x14ac:dyDescent="0.2">
      <c r="A759" s="217"/>
      <c r="B759" s="217"/>
      <c r="C759" s="217"/>
      <c r="D759" s="217"/>
      <c r="E759" s="217"/>
      <c r="F759" s="217"/>
      <c r="G759" s="218"/>
      <c r="H759" s="218"/>
      <c r="I759" s="218"/>
      <c r="J759" s="218"/>
      <c r="K759" s="218"/>
      <c r="L759" s="217"/>
      <c r="M759" s="217"/>
      <c r="N759" s="217"/>
      <c r="O759" s="217"/>
    </row>
    <row r="760" spans="1:15" x14ac:dyDescent="0.2">
      <c r="A760" s="217"/>
      <c r="B760" s="217"/>
      <c r="C760" s="217"/>
      <c r="D760" s="217"/>
      <c r="E760" s="217"/>
      <c r="F760" s="217"/>
      <c r="G760" s="218"/>
      <c r="H760" s="218"/>
      <c r="I760" s="218"/>
      <c r="J760" s="218"/>
      <c r="K760" s="218"/>
      <c r="L760" s="217"/>
      <c r="M760" s="217"/>
      <c r="N760" s="217"/>
      <c r="O760" s="217"/>
    </row>
    <row r="761" spans="1:15" x14ac:dyDescent="0.2">
      <c r="A761" s="217"/>
      <c r="B761" s="217"/>
      <c r="C761" s="217"/>
      <c r="D761" s="217"/>
      <c r="E761" s="217"/>
      <c r="F761" s="217"/>
      <c r="G761" s="218"/>
      <c r="H761" s="218"/>
      <c r="I761" s="218"/>
      <c r="J761" s="218"/>
      <c r="K761" s="218"/>
      <c r="L761" s="217"/>
      <c r="M761" s="217"/>
      <c r="N761" s="217"/>
      <c r="O761" s="217"/>
    </row>
    <row r="762" spans="1:15" x14ac:dyDescent="0.2">
      <c r="A762" s="217"/>
      <c r="B762" s="217"/>
      <c r="C762" s="217"/>
      <c r="D762" s="217"/>
      <c r="E762" s="217"/>
      <c r="F762" s="217"/>
      <c r="G762" s="218"/>
      <c r="H762" s="218"/>
      <c r="I762" s="218"/>
      <c r="J762" s="218"/>
      <c r="K762" s="218"/>
      <c r="L762" s="217"/>
      <c r="M762" s="217"/>
      <c r="N762" s="217"/>
      <c r="O762" s="217"/>
    </row>
    <row r="763" spans="1:15" x14ac:dyDescent="0.2">
      <c r="A763" s="217"/>
      <c r="B763" s="217"/>
      <c r="C763" s="217"/>
      <c r="D763" s="217"/>
      <c r="E763" s="217"/>
      <c r="F763" s="217"/>
      <c r="G763" s="218"/>
      <c r="H763" s="218"/>
      <c r="I763" s="218"/>
      <c r="J763" s="218"/>
      <c r="K763" s="218"/>
      <c r="L763" s="217"/>
      <c r="M763" s="217"/>
      <c r="N763" s="217"/>
      <c r="O763" s="217"/>
    </row>
    <row r="764" spans="1:15" x14ac:dyDescent="0.2">
      <c r="A764" s="217"/>
      <c r="B764" s="217"/>
      <c r="C764" s="217"/>
      <c r="D764" s="217"/>
      <c r="E764" s="217"/>
      <c r="F764" s="217"/>
      <c r="G764" s="218"/>
      <c r="H764" s="218"/>
      <c r="I764" s="218"/>
      <c r="J764" s="218"/>
      <c r="K764" s="218"/>
      <c r="L764" s="217"/>
      <c r="M764" s="217"/>
      <c r="N764" s="217"/>
      <c r="O764" s="217"/>
    </row>
    <row r="765" spans="1:15" x14ac:dyDescent="0.2">
      <c r="A765" s="217"/>
      <c r="B765" s="217"/>
      <c r="C765" s="217"/>
      <c r="D765" s="217"/>
      <c r="E765" s="217"/>
      <c r="F765" s="217"/>
      <c r="G765" s="218"/>
      <c r="H765" s="218"/>
      <c r="I765" s="218"/>
      <c r="J765" s="218"/>
      <c r="K765" s="218"/>
      <c r="L765" s="217"/>
      <c r="M765" s="217"/>
      <c r="N765" s="217"/>
      <c r="O765" s="217"/>
    </row>
    <row r="766" spans="1:15" x14ac:dyDescent="0.2">
      <c r="A766" s="217"/>
      <c r="B766" s="217"/>
      <c r="C766" s="217"/>
      <c r="D766" s="217"/>
      <c r="E766" s="217"/>
      <c r="F766" s="217"/>
      <c r="G766" s="218"/>
      <c r="H766" s="218"/>
      <c r="I766" s="218"/>
      <c r="J766" s="218"/>
      <c r="K766" s="218"/>
      <c r="L766" s="217"/>
      <c r="M766" s="217"/>
      <c r="N766" s="217"/>
      <c r="O766" s="217"/>
    </row>
    <row r="767" spans="1:15" x14ac:dyDescent="0.2">
      <c r="A767" s="217"/>
      <c r="B767" s="217"/>
      <c r="C767" s="217"/>
      <c r="D767" s="217"/>
      <c r="E767" s="217"/>
      <c r="F767" s="217"/>
      <c r="G767" s="218"/>
      <c r="H767" s="218"/>
      <c r="I767" s="218"/>
      <c r="J767" s="218"/>
      <c r="K767" s="218"/>
      <c r="L767" s="217"/>
      <c r="M767" s="217"/>
      <c r="N767" s="217"/>
      <c r="O767" s="217"/>
    </row>
    <row r="768" spans="1:15" x14ac:dyDescent="0.2">
      <c r="A768" s="217"/>
      <c r="B768" s="217"/>
      <c r="C768" s="217"/>
      <c r="D768" s="217"/>
      <c r="E768" s="217"/>
      <c r="F768" s="217"/>
      <c r="G768" s="218"/>
      <c r="H768" s="218"/>
      <c r="I768" s="218"/>
      <c r="J768" s="218"/>
      <c r="K768" s="218"/>
      <c r="L768" s="217"/>
      <c r="M768" s="217"/>
      <c r="N768" s="217"/>
      <c r="O768" s="217"/>
    </row>
    <row r="769" spans="1:15" x14ac:dyDescent="0.2">
      <c r="A769" s="217"/>
      <c r="B769" s="217"/>
      <c r="C769" s="217"/>
      <c r="D769" s="217"/>
      <c r="E769" s="217"/>
      <c r="F769" s="217"/>
      <c r="G769" s="218"/>
      <c r="H769" s="218"/>
      <c r="I769" s="218"/>
      <c r="J769" s="218"/>
      <c r="K769" s="218"/>
      <c r="L769" s="217"/>
      <c r="M769" s="217"/>
      <c r="N769" s="217"/>
      <c r="O769" s="217"/>
    </row>
    <row r="770" spans="1:15" x14ac:dyDescent="0.2">
      <c r="A770" s="217"/>
      <c r="B770" s="217"/>
      <c r="C770" s="217"/>
      <c r="D770" s="217"/>
      <c r="E770" s="217"/>
      <c r="F770" s="217"/>
      <c r="G770" s="218"/>
      <c r="H770" s="218"/>
      <c r="I770" s="218"/>
      <c r="J770" s="218"/>
      <c r="K770" s="218"/>
      <c r="L770" s="217"/>
      <c r="M770" s="217"/>
      <c r="N770" s="217"/>
      <c r="O770" s="217"/>
    </row>
    <row r="771" spans="1:15" x14ac:dyDescent="0.2">
      <c r="A771" s="217"/>
      <c r="B771" s="217"/>
      <c r="C771" s="217"/>
      <c r="D771" s="217"/>
      <c r="E771" s="217"/>
      <c r="F771" s="217"/>
      <c r="G771" s="218"/>
      <c r="H771" s="218"/>
      <c r="I771" s="218"/>
      <c r="J771" s="218"/>
      <c r="K771" s="218"/>
      <c r="L771" s="217"/>
      <c r="M771" s="217"/>
      <c r="N771" s="217"/>
      <c r="O771" s="217"/>
    </row>
    <row r="772" spans="1:15" x14ac:dyDescent="0.2">
      <c r="A772" s="217"/>
      <c r="B772" s="217"/>
      <c r="C772" s="217"/>
      <c r="D772" s="217"/>
      <c r="E772" s="217"/>
      <c r="F772" s="217"/>
      <c r="G772" s="218"/>
      <c r="H772" s="218"/>
      <c r="I772" s="218"/>
      <c r="J772" s="218"/>
      <c r="K772" s="218"/>
      <c r="L772" s="217"/>
      <c r="M772" s="217"/>
      <c r="N772" s="217"/>
      <c r="O772" s="217"/>
    </row>
    <row r="773" spans="1:15" x14ac:dyDescent="0.2">
      <c r="A773" s="217"/>
      <c r="B773" s="217"/>
      <c r="C773" s="217"/>
      <c r="D773" s="217"/>
      <c r="E773" s="217"/>
      <c r="F773" s="217"/>
      <c r="G773" s="218"/>
      <c r="H773" s="218"/>
      <c r="I773" s="218"/>
      <c r="J773" s="218"/>
      <c r="K773" s="218"/>
      <c r="L773" s="217"/>
      <c r="M773" s="217"/>
      <c r="N773" s="217"/>
      <c r="O773" s="217"/>
    </row>
    <row r="774" spans="1:15" x14ac:dyDescent="0.2">
      <c r="A774" s="217"/>
      <c r="B774" s="217"/>
      <c r="C774" s="217"/>
      <c r="D774" s="217"/>
      <c r="E774" s="217"/>
      <c r="F774" s="217"/>
      <c r="G774" s="218"/>
      <c r="H774" s="218"/>
      <c r="I774" s="218"/>
      <c r="J774" s="218"/>
      <c r="K774" s="218"/>
      <c r="L774" s="217"/>
      <c r="M774" s="217"/>
      <c r="N774" s="217"/>
      <c r="O774" s="217"/>
    </row>
    <row r="775" spans="1:15" x14ac:dyDescent="0.2">
      <c r="A775" s="217"/>
      <c r="B775" s="217"/>
      <c r="C775" s="217"/>
      <c r="D775" s="217"/>
      <c r="E775" s="217"/>
      <c r="F775" s="217"/>
      <c r="G775" s="218"/>
      <c r="H775" s="218"/>
      <c r="I775" s="218"/>
      <c r="J775" s="218"/>
      <c r="K775" s="218"/>
      <c r="L775" s="217"/>
      <c r="M775" s="217"/>
      <c r="N775" s="217"/>
      <c r="O775" s="217"/>
    </row>
    <row r="776" spans="1:15" x14ac:dyDescent="0.2">
      <c r="A776" s="217"/>
      <c r="B776" s="217"/>
      <c r="C776" s="217"/>
      <c r="D776" s="217"/>
      <c r="E776" s="217"/>
      <c r="F776" s="217"/>
      <c r="G776" s="218"/>
      <c r="H776" s="218"/>
      <c r="I776" s="218"/>
      <c r="J776" s="218"/>
      <c r="K776" s="218"/>
      <c r="L776" s="217"/>
      <c r="M776" s="217"/>
      <c r="N776" s="217"/>
      <c r="O776" s="217"/>
    </row>
    <row r="777" spans="1:15" x14ac:dyDescent="0.2">
      <c r="A777" s="217"/>
      <c r="B777" s="217"/>
      <c r="C777" s="217"/>
      <c r="D777" s="217"/>
      <c r="E777" s="217"/>
      <c r="F777" s="217"/>
      <c r="G777" s="218"/>
      <c r="H777" s="218"/>
      <c r="I777" s="218"/>
      <c r="J777" s="218"/>
      <c r="K777" s="218"/>
      <c r="L777" s="217"/>
      <c r="M777" s="217"/>
      <c r="N777" s="217"/>
      <c r="O777" s="217"/>
    </row>
    <row r="778" spans="1:15" x14ac:dyDescent="0.2">
      <c r="A778" s="217"/>
      <c r="B778" s="217"/>
      <c r="C778" s="217"/>
      <c r="D778" s="217"/>
      <c r="E778" s="217"/>
      <c r="F778" s="217"/>
      <c r="G778" s="218"/>
      <c r="H778" s="218"/>
      <c r="I778" s="218"/>
      <c r="J778" s="218"/>
      <c r="K778" s="218"/>
      <c r="L778" s="217"/>
      <c r="M778" s="217"/>
      <c r="N778" s="217"/>
      <c r="O778" s="217"/>
    </row>
    <row r="779" spans="1:15" x14ac:dyDescent="0.2">
      <c r="A779" s="217"/>
      <c r="B779" s="217"/>
      <c r="C779" s="217"/>
      <c r="D779" s="217"/>
      <c r="E779" s="217"/>
      <c r="F779" s="217"/>
      <c r="G779" s="218"/>
      <c r="H779" s="218"/>
      <c r="I779" s="218"/>
      <c r="J779" s="218"/>
      <c r="K779" s="218"/>
      <c r="L779" s="217"/>
      <c r="M779" s="217"/>
      <c r="N779" s="217"/>
      <c r="O779" s="217"/>
    </row>
    <row r="780" spans="1:15" x14ac:dyDescent="0.2">
      <c r="A780" s="217"/>
      <c r="B780" s="217"/>
      <c r="C780" s="217"/>
      <c r="D780" s="217"/>
      <c r="E780" s="217"/>
      <c r="F780" s="217"/>
      <c r="G780" s="218"/>
      <c r="H780" s="218"/>
      <c r="I780" s="218"/>
      <c r="J780" s="218"/>
      <c r="K780" s="218"/>
      <c r="L780" s="217"/>
      <c r="M780" s="217"/>
      <c r="N780" s="217"/>
      <c r="O780" s="217"/>
    </row>
    <row r="781" spans="1:15" x14ac:dyDescent="0.2">
      <c r="A781" s="217"/>
      <c r="B781" s="217"/>
      <c r="C781" s="217"/>
      <c r="D781" s="217"/>
      <c r="E781" s="217"/>
      <c r="F781" s="217"/>
      <c r="G781" s="218"/>
      <c r="H781" s="218"/>
      <c r="I781" s="218"/>
      <c r="J781" s="218"/>
      <c r="K781" s="218"/>
      <c r="L781" s="217"/>
      <c r="M781" s="217"/>
      <c r="N781" s="217"/>
      <c r="O781" s="217"/>
    </row>
    <row r="782" spans="1:15" x14ac:dyDescent="0.2">
      <c r="A782" s="217"/>
      <c r="B782" s="217"/>
      <c r="C782" s="217"/>
      <c r="D782" s="217"/>
      <c r="E782" s="217"/>
      <c r="F782" s="217"/>
      <c r="G782" s="218"/>
      <c r="H782" s="218"/>
      <c r="I782" s="218"/>
      <c r="J782" s="218"/>
      <c r="K782" s="218"/>
      <c r="L782" s="217"/>
      <c r="M782" s="217"/>
      <c r="N782" s="217"/>
      <c r="O782" s="217"/>
    </row>
    <row r="783" spans="1:15" x14ac:dyDescent="0.2">
      <c r="A783" s="217"/>
      <c r="B783" s="217"/>
      <c r="C783" s="217"/>
      <c r="D783" s="217"/>
      <c r="E783" s="217"/>
      <c r="F783" s="217"/>
      <c r="G783" s="218"/>
      <c r="H783" s="218"/>
      <c r="I783" s="218"/>
      <c r="J783" s="218"/>
      <c r="K783" s="218"/>
      <c r="L783" s="217"/>
      <c r="M783" s="217"/>
      <c r="N783" s="217"/>
      <c r="O783" s="217"/>
    </row>
    <row r="784" spans="1:15" x14ac:dyDescent="0.2">
      <c r="A784" s="217"/>
      <c r="B784" s="217"/>
      <c r="C784" s="217"/>
      <c r="D784" s="217"/>
      <c r="E784" s="217"/>
      <c r="F784" s="217"/>
      <c r="G784" s="218"/>
      <c r="H784" s="218"/>
      <c r="I784" s="218"/>
      <c r="J784" s="218"/>
      <c r="K784" s="218"/>
      <c r="L784" s="217"/>
      <c r="M784" s="217"/>
      <c r="N784" s="217"/>
      <c r="O784" s="217"/>
    </row>
    <row r="785" spans="1:15" x14ac:dyDescent="0.2">
      <c r="A785" s="217"/>
      <c r="B785" s="217"/>
      <c r="C785" s="217"/>
      <c r="D785" s="217"/>
      <c r="E785" s="217"/>
      <c r="F785" s="217"/>
      <c r="G785" s="218"/>
      <c r="H785" s="218"/>
      <c r="I785" s="218"/>
      <c r="J785" s="218"/>
      <c r="K785" s="218"/>
      <c r="L785" s="217"/>
      <c r="M785" s="217"/>
      <c r="N785" s="217"/>
      <c r="O785" s="217"/>
    </row>
    <row r="786" spans="1:15" x14ac:dyDescent="0.2">
      <c r="A786" s="217"/>
      <c r="B786" s="217"/>
      <c r="C786" s="217"/>
      <c r="D786" s="217"/>
      <c r="E786" s="217"/>
      <c r="F786" s="217"/>
      <c r="G786" s="218"/>
      <c r="H786" s="218"/>
      <c r="I786" s="218"/>
      <c r="J786" s="218"/>
      <c r="K786" s="218"/>
      <c r="L786" s="217"/>
      <c r="M786" s="217"/>
      <c r="N786" s="217"/>
      <c r="O786" s="217"/>
    </row>
    <row r="787" spans="1:15" x14ac:dyDescent="0.2">
      <c r="A787" s="217"/>
      <c r="B787" s="217"/>
      <c r="C787" s="217"/>
      <c r="D787" s="217"/>
      <c r="E787" s="217"/>
      <c r="F787" s="217"/>
      <c r="G787" s="218"/>
      <c r="H787" s="218"/>
      <c r="I787" s="218"/>
      <c r="J787" s="218"/>
      <c r="K787" s="218"/>
      <c r="L787" s="217"/>
      <c r="M787" s="217"/>
      <c r="N787" s="217"/>
      <c r="O787" s="217"/>
    </row>
    <row r="788" spans="1:15" x14ac:dyDescent="0.2">
      <c r="A788" s="217"/>
      <c r="B788" s="217"/>
      <c r="C788" s="217"/>
      <c r="D788" s="217"/>
      <c r="E788" s="217"/>
      <c r="F788" s="217"/>
      <c r="G788" s="218"/>
      <c r="H788" s="218"/>
      <c r="I788" s="218"/>
      <c r="J788" s="218"/>
      <c r="K788" s="218"/>
      <c r="L788" s="217"/>
      <c r="M788" s="217"/>
      <c r="N788" s="217"/>
      <c r="O788" s="217"/>
    </row>
    <row r="789" spans="1:15" x14ac:dyDescent="0.2">
      <c r="A789" s="217"/>
      <c r="B789" s="217"/>
      <c r="C789" s="217"/>
      <c r="D789" s="217"/>
      <c r="E789" s="217"/>
      <c r="F789" s="217"/>
      <c r="G789" s="218"/>
      <c r="H789" s="218"/>
      <c r="I789" s="218"/>
      <c r="J789" s="218"/>
      <c r="K789" s="218"/>
      <c r="L789" s="217"/>
      <c r="M789" s="217"/>
      <c r="N789" s="217"/>
      <c r="O789" s="217"/>
    </row>
    <row r="790" spans="1:15" x14ac:dyDescent="0.2">
      <c r="A790" s="217"/>
      <c r="B790" s="217"/>
      <c r="C790" s="217"/>
      <c r="D790" s="217"/>
      <c r="E790" s="217"/>
      <c r="F790" s="217"/>
      <c r="G790" s="218"/>
      <c r="H790" s="218"/>
      <c r="I790" s="218"/>
      <c r="J790" s="218"/>
      <c r="K790" s="218"/>
      <c r="L790" s="217"/>
      <c r="M790" s="217"/>
      <c r="N790" s="217"/>
      <c r="O790" s="217"/>
    </row>
    <row r="791" spans="1:15" x14ac:dyDescent="0.2">
      <c r="A791" s="217"/>
      <c r="B791" s="217"/>
      <c r="C791" s="217"/>
      <c r="D791" s="217"/>
      <c r="E791" s="217"/>
      <c r="F791" s="217"/>
      <c r="G791" s="218"/>
      <c r="H791" s="218"/>
      <c r="I791" s="218"/>
      <c r="J791" s="218"/>
      <c r="K791" s="218"/>
      <c r="L791" s="217"/>
      <c r="M791" s="217"/>
      <c r="N791" s="217"/>
      <c r="O791" s="217"/>
    </row>
    <row r="792" spans="1:15" x14ac:dyDescent="0.2">
      <c r="A792" s="217"/>
      <c r="B792" s="217"/>
      <c r="C792" s="217"/>
      <c r="D792" s="217"/>
      <c r="E792" s="217"/>
      <c r="F792" s="217"/>
      <c r="G792" s="218"/>
      <c r="H792" s="218"/>
      <c r="I792" s="218"/>
      <c r="J792" s="218"/>
      <c r="K792" s="218"/>
      <c r="L792" s="217"/>
      <c r="M792" s="217"/>
      <c r="N792" s="217"/>
      <c r="O792" s="217"/>
    </row>
    <row r="793" spans="1:15" x14ac:dyDescent="0.2">
      <c r="A793" s="217"/>
      <c r="B793" s="217"/>
      <c r="C793" s="217"/>
      <c r="D793" s="217"/>
      <c r="E793" s="217"/>
      <c r="F793" s="217"/>
      <c r="G793" s="218"/>
      <c r="H793" s="218"/>
      <c r="I793" s="218"/>
      <c r="J793" s="218"/>
      <c r="K793" s="218"/>
      <c r="L793" s="217"/>
      <c r="M793" s="217"/>
      <c r="N793" s="217"/>
      <c r="O793" s="217"/>
    </row>
    <row r="794" spans="1:15" x14ac:dyDescent="0.2">
      <c r="A794" s="217"/>
      <c r="B794" s="217"/>
      <c r="C794" s="217"/>
      <c r="D794" s="217"/>
      <c r="E794" s="217"/>
      <c r="F794" s="217"/>
      <c r="G794" s="218"/>
      <c r="H794" s="218"/>
      <c r="I794" s="218"/>
      <c r="J794" s="218"/>
      <c r="K794" s="218"/>
      <c r="L794" s="217"/>
      <c r="M794" s="217"/>
      <c r="N794" s="217"/>
      <c r="O794" s="217"/>
    </row>
    <row r="795" spans="1:15" x14ac:dyDescent="0.2">
      <c r="A795" s="217"/>
      <c r="B795" s="217"/>
      <c r="C795" s="217"/>
      <c r="D795" s="217"/>
      <c r="E795" s="217"/>
      <c r="F795" s="217"/>
      <c r="G795" s="218"/>
      <c r="H795" s="218"/>
      <c r="I795" s="218"/>
      <c r="J795" s="218"/>
      <c r="K795" s="218"/>
      <c r="L795" s="217"/>
      <c r="M795" s="217"/>
      <c r="N795" s="217"/>
      <c r="O795" s="217"/>
    </row>
    <row r="796" spans="1:15" x14ac:dyDescent="0.2">
      <c r="A796" s="217"/>
      <c r="B796" s="217"/>
      <c r="C796" s="217"/>
      <c r="D796" s="217"/>
      <c r="E796" s="217"/>
      <c r="F796" s="217"/>
      <c r="G796" s="218"/>
      <c r="H796" s="218"/>
      <c r="I796" s="218"/>
      <c r="J796" s="218"/>
      <c r="K796" s="218"/>
      <c r="L796" s="217"/>
      <c r="M796" s="217"/>
      <c r="N796" s="217"/>
      <c r="O796" s="217"/>
    </row>
    <row r="797" spans="1:15" x14ac:dyDescent="0.2">
      <c r="A797" s="217"/>
      <c r="B797" s="217"/>
      <c r="C797" s="217"/>
      <c r="D797" s="217"/>
      <c r="E797" s="217"/>
      <c r="F797" s="217"/>
      <c r="G797" s="218"/>
      <c r="H797" s="218"/>
      <c r="I797" s="218"/>
      <c r="J797" s="218"/>
      <c r="K797" s="218"/>
      <c r="L797" s="217"/>
      <c r="M797" s="217"/>
      <c r="N797" s="217"/>
      <c r="O797" s="217"/>
    </row>
    <row r="798" spans="1:15" x14ac:dyDescent="0.2">
      <c r="A798" s="217"/>
      <c r="B798" s="217"/>
      <c r="C798" s="217"/>
      <c r="D798" s="217"/>
      <c r="E798" s="217"/>
      <c r="F798" s="217"/>
      <c r="G798" s="218"/>
      <c r="H798" s="218"/>
      <c r="I798" s="218"/>
      <c r="J798" s="218"/>
      <c r="K798" s="218"/>
      <c r="L798" s="217"/>
      <c r="M798" s="217"/>
      <c r="N798" s="217"/>
      <c r="O798" s="217"/>
    </row>
    <row r="799" spans="1:15" x14ac:dyDescent="0.2">
      <c r="A799" s="217"/>
      <c r="B799" s="217"/>
      <c r="C799" s="217"/>
      <c r="D799" s="217"/>
      <c r="E799" s="217"/>
      <c r="F799" s="217"/>
      <c r="G799" s="218"/>
      <c r="H799" s="218"/>
      <c r="I799" s="218"/>
      <c r="J799" s="218"/>
      <c r="K799" s="218"/>
      <c r="L799" s="217"/>
      <c r="M799" s="217"/>
      <c r="N799" s="217"/>
      <c r="O799" s="217"/>
    </row>
    <row r="800" spans="1:15" x14ac:dyDescent="0.2">
      <c r="A800" s="217"/>
      <c r="B800" s="217"/>
      <c r="C800" s="217"/>
      <c r="D800" s="217"/>
      <c r="E800" s="217"/>
      <c r="F800" s="217"/>
      <c r="G800" s="218"/>
      <c r="H800" s="218"/>
      <c r="I800" s="218"/>
      <c r="J800" s="218"/>
      <c r="K800" s="218"/>
      <c r="L800" s="217"/>
      <c r="M800" s="217"/>
      <c r="N800" s="217"/>
      <c r="O800" s="217"/>
    </row>
    <row r="801" spans="1:15" x14ac:dyDescent="0.2">
      <c r="A801" s="217"/>
      <c r="B801" s="217"/>
      <c r="C801" s="217"/>
      <c r="D801" s="217"/>
      <c r="E801" s="217"/>
      <c r="F801" s="217"/>
      <c r="G801" s="218"/>
      <c r="H801" s="218"/>
      <c r="I801" s="218"/>
      <c r="J801" s="218"/>
      <c r="K801" s="218"/>
      <c r="L801" s="217"/>
      <c r="M801" s="217"/>
      <c r="N801" s="217"/>
      <c r="O801" s="217"/>
    </row>
    <row r="802" spans="1:15" x14ac:dyDescent="0.2">
      <c r="A802" s="217"/>
      <c r="B802" s="217"/>
      <c r="C802" s="217"/>
      <c r="D802" s="217"/>
      <c r="E802" s="217"/>
      <c r="F802" s="217"/>
      <c r="G802" s="218"/>
      <c r="H802" s="218"/>
      <c r="I802" s="218"/>
      <c r="J802" s="218"/>
      <c r="K802" s="218"/>
      <c r="L802" s="217"/>
      <c r="M802" s="217"/>
      <c r="N802" s="217"/>
      <c r="O802" s="217"/>
    </row>
    <row r="803" spans="1:15" x14ac:dyDescent="0.2">
      <c r="A803" s="217"/>
      <c r="B803" s="217"/>
      <c r="C803" s="217"/>
      <c r="D803" s="217"/>
      <c r="E803" s="217"/>
      <c r="F803" s="217"/>
      <c r="G803" s="218"/>
      <c r="H803" s="218"/>
      <c r="I803" s="218"/>
      <c r="J803" s="218"/>
      <c r="K803" s="218"/>
      <c r="L803" s="217"/>
      <c r="M803" s="217"/>
      <c r="N803" s="217"/>
      <c r="O803" s="217"/>
    </row>
    <row r="804" spans="1:15" x14ac:dyDescent="0.2">
      <c r="A804" s="217"/>
      <c r="B804" s="217"/>
      <c r="C804" s="217"/>
      <c r="D804" s="217"/>
      <c r="E804" s="217"/>
      <c r="F804" s="217"/>
      <c r="G804" s="218"/>
      <c r="H804" s="218"/>
      <c r="I804" s="218"/>
      <c r="J804" s="218"/>
      <c r="K804" s="218"/>
      <c r="L804" s="217"/>
      <c r="M804" s="217"/>
      <c r="N804" s="217"/>
      <c r="O804" s="217"/>
    </row>
    <row r="805" spans="1:15" x14ac:dyDescent="0.2">
      <c r="A805" s="217"/>
      <c r="B805" s="217"/>
      <c r="C805" s="217"/>
      <c r="D805" s="217"/>
      <c r="E805" s="217"/>
      <c r="F805" s="217"/>
      <c r="G805" s="218"/>
      <c r="H805" s="218"/>
      <c r="I805" s="218"/>
      <c r="J805" s="218"/>
      <c r="K805" s="218"/>
      <c r="L805" s="217"/>
      <c r="M805" s="217"/>
      <c r="N805" s="217"/>
      <c r="O805" s="217"/>
    </row>
    <row r="806" spans="1:15" x14ac:dyDescent="0.2">
      <c r="A806" s="217"/>
      <c r="B806" s="217"/>
      <c r="C806" s="217"/>
      <c r="D806" s="217"/>
      <c r="E806" s="217"/>
      <c r="F806" s="217"/>
      <c r="G806" s="218"/>
      <c r="H806" s="218"/>
      <c r="I806" s="218"/>
      <c r="J806" s="218"/>
      <c r="K806" s="218"/>
      <c r="L806" s="217"/>
      <c r="M806" s="217"/>
      <c r="N806" s="217"/>
      <c r="O806" s="217"/>
    </row>
    <row r="807" spans="1:15" x14ac:dyDescent="0.2">
      <c r="A807" s="217"/>
      <c r="B807" s="217"/>
      <c r="C807" s="217"/>
      <c r="D807" s="217"/>
      <c r="E807" s="217"/>
      <c r="F807" s="217"/>
      <c r="G807" s="218"/>
      <c r="H807" s="218"/>
      <c r="I807" s="218"/>
      <c r="J807" s="218"/>
      <c r="K807" s="218"/>
      <c r="L807" s="217"/>
      <c r="M807" s="217"/>
      <c r="N807" s="217"/>
      <c r="O807" s="217"/>
    </row>
    <row r="808" spans="1:15" x14ac:dyDescent="0.2">
      <c r="A808" s="217"/>
      <c r="B808" s="217"/>
      <c r="C808" s="217"/>
      <c r="D808" s="217"/>
      <c r="E808" s="217"/>
      <c r="F808" s="217"/>
      <c r="G808" s="218"/>
      <c r="H808" s="218"/>
      <c r="I808" s="218"/>
      <c r="J808" s="218"/>
      <c r="K808" s="218"/>
      <c r="L808" s="217"/>
      <c r="M808" s="217"/>
      <c r="N808" s="217"/>
      <c r="O808" s="217"/>
    </row>
    <row r="809" spans="1:15" x14ac:dyDescent="0.2">
      <c r="A809" s="217"/>
      <c r="B809" s="217"/>
      <c r="C809" s="217"/>
      <c r="D809" s="217"/>
      <c r="E809" s="217"/>
      <c r="F809" s="217"/>
      <c r="G809" s="218"/>
      <c r="H809" s="218"/>
      <c r="I809" s="218"/>
      <c r="J809" s="218"/>
      <c r="K809" s="218"/>
      <c r="L809" s="217"/>
      <c r="M809" s="217"/>
      <c r="N809" s="217"/>
      <c r="O809" s="217"/>
    </row>
    <row r="810" spans="1:15" x14ac:dyDescent="0.2">
      <c r="A810" s="217"/>
      <c r="B810" s="217"/>
      <c r="C810" s="217"/>
      <c r="D810" s="217"/>
      <c r="E810" s="217"/>
      <c r="F810" s="217"/>
      <c r="G810" s="218"/>
      <c r="H810" s="218"/>
      <c r="I810" s="218"/>
      <c r="J810" s="218"/>
      <c r="K810" s="218"/>
      <c r="L810" s="217"/>
      <c r="M810" s="217"/>
      <c r="N810" s="217"/>
      <c r="O810" s="217"/>
    </row>
    <row r="811" spans="1:15" x14ac:dyDescent="0.2">
      <c r="A811" s="217"/>
      <c r="B811" s="217"/>
      <c r="C811" s="217"/>
      <c r="D811" s="217"/>
      <c r="E811" s="217"/>
      <c r="F811" s="217"/>
      <c r="G811" s="218"/>
      <c r="H811" s="218"/>
      <c r="I811" s="218"/>
      <c r="J811" s="218"/>
      <c r="K811" s="218"/>
      <c r="L811" s="217"/>
      <c r="M811" s="217"/>
      <c r="N811" s="217"/>
      <c r="O811" s="217"/>
    </row>
    <row r="812" spans="1:15" x14ac:dyDescent="0.2">
      <c r="A812" s="217"/>
      <c r="B812" s="217"/>
      <c r="C812" s="217"/>
      <c r="D812" s="217"/>
      <c r="E812" s="217"/>
      <c r="F812" s="217"/>
      <c r="G812" s="218"/>
      <c r="H812" s="218"/>
      <c r="I812" s="218"/>
      <c r="J812" s="218"/>
      <c r="K812" s="218"/>
      <c r="L812" s="217"/>
      <c r="M812" s="217"/>
      <c r="N812" s="217"/>
      <c r="O812" s="217"/>
    </row>
    <row r="813" spans="1:15" x14ac:dyDescent="0.2">
      <c r="A813" s="217"/>
      <c r="B813" s="217"/>
      <c r="C813" s="217"/>
      <c r="D813" s="217"/>
      <c r="E813" s="217"/>
      <c r="F813" s="217"/>
      <c r="G813" s="218"/>
      <c r="H813" s="218"/>
      <c r="I813" s="218"/>
      <c r="J813" s="218"/>
      <c r="K813" s="218"/>
      <c r="L813" s="217"/>
      <c r="M813" s="217"/>
      <c r="N813" s="217"/>
      <c r="O813" s="217"/>
    </row>
    <row r="814" spans="1:15" x14ac:dyDescent="0.2">
      <c r="A814" s="217"/>
      <c r="B814" s="217"/>
      <c r="C814" s="217"/>
      <c r="D814" s="217"/>
      <c r="E814" s="217"/>
      <c r="F814" s="217"/>
      <c r="G814" s="218"/>
      <c r="H814" s="218"/>
      <c r="I814" s="218"/>
      <c r="J814" s="218"/>
      <c r="K814" s="218"/>
      <c r="L814" s="217"/>
      <c r="M814" s="217"/>
      <c r="N814" s="217"/>
      <c r="O814" s="217"/>
    </row>
    <row r="815" spans="1:15" x14ac:dyDescent="0.2">
      <c r="A815" s="217"/>
      <c r="B815" s="217"/>
      <c r="C815" s="217"/>
      <c r="D815" s="217"/>
      <c r="E815" s="217"/>
      <c r="F815" s="217"/>
      <c r="G815" s="218"/>
      <c r="H815" s="218"/>
      <c r="I815" s="218"/>
      <c r="J815" s="218"/>
      <c r="K815" s="218"/>
      <c r="L815" s="217"/>
      <c r="M815" s="217"/>
      <c r="N815" s="217"/>
      <c r="O815" s="217"/>
    </row>
    <row r="816" spans="1:15" x14ac:dyDescent="0.2">
      <c r="A816" s="217"/>
      <c r="B816" s="217"/>
      <c r="C816" s="217"/>
      <c r="D816" s="217"/>
      <c r="E816" s="217"/>
      <c r="F816" s="217"/>
      <c r="G816" s="218"/>
      <c r="H816" s="218"/>
      <c r="I816" s="218"/>
      <c r="J816" s="218"/>
      <c r="K816" s="218"/>
      <c r="L816" s="217"/>
      <c r="M816" s="217"/>
      <c r="N816" s="217"/>
      <c r="O816" s="217"/>
    </row>
    <row r="817" spans="1:15" x14ac:dyDescent="0.2">
      <c r="A817" s="217"/>
      <c r="B817" s="217"/>
      <c r="C817" s="217"/>
      <c r="D817" s="217"/>
      <c r="E817" s="217"/>
      <c r="F817" s="217"/>
      <c r="G817" s="218"/>
      <c r="H817" s="218"/>
      <c r="I817" s="218"/>
      <c r="J817" s="218"/>
      <c r="K817" s="218"/>
      <c r="L817" s="217"/>
      <c r="M817" s="217"/>
      <c r="N817" s="217"/>
      <c r="O817" s="217"/>
    </row>
    <row r="818" spans="1:15" x14ac:dyDescent="0.2">
      <c r="A818" s="217"/>
      <c r="B818" s="217"/>
      <c r="C818" s="217"/>
      <c r="D818" s="217"/>
      <c r="E818" s="217"/>
      <c r="F818" s="217"/>
      <c r="G818" s="218"/>
      <c r="H818" s="218"/>
      <c r="I818" s="218"/>
      <c r="J818" s="218"/>
      <c r="K818" s="218"/>
      <c r="L818" s="217"/>
      <c r="M818" s="217"/>
      <c r="N818" s="217"/>
      <c r="O818" s="217"/>
    </row>
    <row r="819" spans="1:15" x14ac:dyDescent="0.2">
      <c r="A819" s="217"/>
      <c r="B819" s="217"/>
      <c r="C819" s="217"/>
      <c r="D819" s="217"/>
      <c r="E819" s="217"/>
      <c r="F819" s="217"/>
      <c r="G819" s="218"/>
      <c r="H819" s="218"/>
      <c r="I819" s="218"/>
      <c r="J819" s="218"/>
      <c r="K819" s="218"/>
      <c r="L819" s="217"/>
      <c r="M819" s="217"/>
      <c r="N819" s="217"/>
      <c r="O819" s="217"/>
    </row>
    <row r="820" spans="1:15" x14ac:dyDescent="0.2">
      <c r="A820" s="217"/>
      <c r="B820" s="217"/>
      <c r="C820" s="217"/>
      <c r="D820" s="217"/>
      <c r="E820" s="217"/>
      <c r="F820" s="217"/>
      <c r="G820" s="218"/>
      <c r="H820" s="218"/>
      <c r="I820" s="218"/>
      <c r="J820" s="218"/>
      <c r="K820" s="218"/>
      <c r="L820" s="217"/>
      <c r="M820" s="217"/>
      <c r="N820" s="217"/>
      <c r="O820" s="217"/>
    </row>
    <row r="821" spans="1:15" x14ac:dyDescent="0.2">
      <c r="A821" s="217"/>
      <c r="B821" s="217"/>
      <c r="C821" s="217"/>
      <c r="D821" s="217"/>
      <c r="E821" s="217"/>
      <c r="F821" s="217"/>
      <c r="G821" s="218"/>
      <c r="H821" s="218"/>
      <c r="I821" s="218"/>
      <c r="J821" s="218"/>
      <c r="K821" s="218"/>
      <c r="L821" s="217"/>
      <c r="M821" s="217"/>
      <c r="N821" s="217"/>
      <c r="O821" s="217"/>
    </row>
    <row r="822" spans="1:15" x14ac:dyDescent="0.2">
      <c r="A822" s="217"/>
      <c r="B822" s="217"/>
      <c r="C822" s="217"/>
      <c r="D822" s="217"/>
      <c r="E822" s="217"/>
      <c r="F822" s="217"/>
      <c r="G822" s="218"/>
      <c r="H822" s="218"/>
      <c r="I822" s="218"/>
      <c r="J822" s="218"/>
      <c r="K822" s="218"/>
      <c r="L822" s="217"/>
      <c r="M822" s="217"/>
      <c r="N822" s="217"/>
      <c r="O822" s="217"/>
    </row>
    <row r="823" spans="1:15" x14ac:dyDescent="0.2">
      <c r="A823" s="217"/>
      <c r="B823" s="217"/>
      <c r="C823" s="217"/>
      <c r="D823" s="217"/>
      <c r="E823" s="217"/>
      <c r="F823" s="217"/>
      <c r="G823" s="218"/>
      <c r="H823" s="218"/>
      <c r="I823" s="218"/>
      <c r="J823" s="218"/>
      <c r="K823" s="218"/>
      <c r="L823" s="217"/>
      <c r="M823" s="217"/>
      <c r="N823" s="217"/>
      <c r="O823" s="217"/>
    </row>
    <row r="824" spans="1:15" x14ac:dyDescent="0.2">
      <c r="A824" s="217"/>
      <c r="B824" s="217"/>
      <c r="C824" s="217"/>
      <c r="D824" s="217"/>
      <c r="E824" s="217"/>
      <c r="F824" s="217"/>
      <c r="G824" s="218"/>
      <c r="H824" s="218"/>
      <c r="I824" s="218"/>
      <c r="J824" s="218"/>
      <c r="K824" s="218"/>
      <c r="L824" s="217"/>
      <c r="M824" s="217"/>
      <c r="N824" s="217"/>
      <c r="O824" s="217"/>
    </row>
    <row r="825" spans="1:15" x14ac:dyDescent="0.2">
      <c r="A825" s="217"/>
      <c r="B825" s="217"/>
      <c r="C825" s="217"/>
      <c r="D825" s="217"/>
      <c r="E825" s="217"/>
      <c r="F825" s="217"/>
      <c r="G825" s="218"/>
      <c r="H825" s="218"/>
      <c r="I825" s="218"/>
      <c r="J825" s="218"/>
      <c r="K825" s="218"/>
      <c r="L825" s="217"/>
      <c r="M825" s="217"/>
      <c r="N825" s="217"/>
      <c r="O825" s="217"/>
    </row>
    <row r="826" spans="1:15" x14ac:dyDescent="0.2">
      <c r="A826" s="217"/>
      <c r="B826" s="217"/>
      <c r="C826" s="217"/>
      <c r="D826" s="217"/>
      <c r="E826" s="217"/>
      <c r="F826" s="217"/>
      <c r="G826" s="218"/>
      <c r="H826" s="218"/>
      <c r="I826" s="218"/>
      <c r="J826" s="218"/>
      <c r="K826" s="218"/>
      <c r="L826" s="217"/>
      <c r="M826" s="217"/>
      <c r="N826" s="217"/>
      <c r="O826" s="217"/>
    </row>
    <row r="827" spans="1:15" x14ac:dyDescent="0.2">
      <c r="A827" s="217"/>
      <c r="B827" s="217"/>
      <c r="C827" s="217"/>
      <c r="D827" s="217"/>
      <c r="E827" s="217"/>
      <c r="F827" s="217"/>
      <c r="G827" s="218"/>
      <c r="H827" s="218"/>
      <c r="I827" s="218"/>
      <c r="J827" s="218"/>
      <c r="K827" s="218"/>
      <c r="L827" s="217"/>
      <c r="M827" s="217"/>
      <c r="N827" s="217"/>
      <c r="O827" s="217"/>
    </row>
    <row r="828" spans="1:15" x14ac:dyDescent="0.2">
      <c r="A828" s="217"/>
      <c r="B828" s="217"/>
      <c r="C828" s="217"/>
      <c r="D828" s="217"/>
      <c r="E828" s="217"/>
      <c r="F828" s="217"/>
      <c r="G828" s="218"/>
      <c r="H828" s="218"/>
      <c r="I828" s="218"/>
      <c r="J828" s="218"/>
      <c r="K828" s="218"/>
      <c r="L828" s="217"/>
      <c r="M828" s="217"/>
      <c r="N828" s="217"/>
      <c r="O828" s="217"/>
    </row>
    <row r="829" spans="1:15" x14ac:dyDescent="0.2">
      <c r="A829" s="217"/>
      <c r="B829" s="217"/>
      <c r="C829" s="217"/>
      <c r="D829" s="217"/>
      <c r="E829" s="217"/>
      <c r="F829" s="217"/>
      <c r="G829" s="218"/>
      <c r="H829" s="218"/>
      <c r="I829" s="218"/>
      <c r="J829" s="218"/>
      <c r="K829" s="218"/>
      <c r="L829" s="217"/>
      <c r="M829" s="217"/>
      <c r="N829" s="217"/>
      <c r="O829" s="217"/>
    </row>
    <row r="830" spans="1:15" x14ac:dyDescent="0.2">
      <c r="A830" s="217"/>
      <c r="B830" s="217"/>
      <c r="C830" s="217"/>
      <c r="D830" s="217"/>
      <c r="E830" s="217"/>
      <c r="F830" s="217"/>
      <c r="G830" s="218"/>
      <c r="H830" s="218"/>
      <c r="I830" s="218"/>
      <c r="J830" s="218"/>
      <c r="K830" s="218"/>
      <c r="L830" s="217"/>
      <c r="M830" s="217"/>
      <c r="N830" s="217"/>
      <c r="O830" s="217"/>
    </row>
    <row r="831" spans="1:15" x14ac:dyDescent="0.2">
      <c r="A831" s="217"/>
      <c r="B831" s="217"/>
      <c r="C831" s="217"/>
      <c r="D831" s="217"/>
      <c r="E831" s="217"/>
      <c r="F831" s="217"/>
      <c r="G831" s="218"/>
      <c r="H831" s="218"/>
      <c r="I831" s="218"/>
      <c r="J831" s="218"/>
      <c r="K831" s="218"/>
      <c r="L831" s="217"/>
      <c r="M831" s="217"/>
      <c r="N831" s="217"/>
      <c r="O831" s="217"/>
    </row>
    <row r="832" spans="1:15" x14ac:dyDescent="0.2">
      <c r="A832" s="217"/>
      <c r="B832" s="217"/>
      <c r="C832" s="217"/>
      <c r="D832" s="217"/>
      <c r="E832" s="217"/>
      <c r="F832" s="217"/>
      <c r="G832" s="218"/>
      <c r="H832" s="218"/>
      <c r="I832" s="218"/>
      <c r="J832" s="218"/>
      <c r="K832" s="218"/>
      <c r="L832" s="217"/>
      <c r="M832" s="217"/>
      <c r="N832" s="217"/>
      <c r="O832" s="217"/>
    </row>
    <row r="833" spans="1:15" x14ac:dyDescent="0.2">
      <c r="A833" s="217"/>
      <c r="B833" s="217"/>
      <c r="C833" s="217"/>
      <c r="D833" s="217"/>
      <c r="E833" s="217"/>
      <c r="F833" s="217"/>
      <c r="G833" s="218"/>
      <c r="H833" s="218"/>
      <c r="I833" s="218"/>
      <c r="J833" s="218"/>
      <c r="K833" s="218"/>
      <c r="L833" s="217"/>
      <c r="M833" s="217"/>
      <c r="N833" s="217"/>
      <c r="O833" s="217"/>
    </row>
    <row r="834" spans="1:15" x14ac:dyDescent="0.2">
      <c r="A834" s="217"/>
      <c r="B834" s="217"/>
      <c r="C834" s="217"/>
      <c r="D834" s="217"/>
      <c r="E834" s="217"/>
      <c r="F834" s="217"/>
      <c r="G834" s="218"/>
      <c r="H834" s="218"/>
      <c r="I834" s="218"/>
      <c r="J834" s="218"/>
      <c r="K834" s="218"/>
      <c r="L834" s="217"/>
      <c r="M834" s="217"/>
      <c r="N834" s="217"/>
      <c r="O834" s="217"/>
    </row>
    <row r="835" spans="1:15" x14ac:dyDescent="0.2">
      <c r="A835" s="217"/>
      <c r="B835" s="217"/>
      <c r="C835" s="217"/>
      <c r="D835" s="217"/>
      <c r="E835" s="217"/>
      <c r="F835" s="217"/>
      <c r="G835" s="218"/>
      <c r="H835" s="218"/>
      <c r="I835" s="218"/>
      <c r="J835" s="218"/>
      <c r="K835" s="218"/>
      <c r="L835" s="217"/>
      <c r="M835" s="217"/>
      <c r="N835" s="217"/>
      <c r="O835" s="217"/>
    </row>
    <row r="836" spans="1:15" x14ac:dyDescent="0.2">
      <c r="A836" s="217"/>
      <c r="B836" s="217"/>
      <c r="C836" s="217"/>
      <c r="D836" s="217"/>
      <c r="E836" s="217"/>
      <c r="F836" s="217"/>
      <c r="G836" s="218"/>
      <c r="H836" s="218"/>
      <c r="I836" s="218"/>
      <c r="J836" s="218"/>
      <c r="K836" s="218"/>
      <c r="L836" s="217"/>
      <c r="M836" s="217"/>
      <c r="N836" s="217"/>
      <c r="O836" s="217"/>
    </row>
    <row r="837" spans="1:15" x14ac:dyDescent="0.2">
      <c r="A837" s="217"/>
      <c r="B837" s="217"/>
      <c r="C837" s="217"/>
      <c r="D837" s="217"/>
      <c r="E837" s="217"/>
      <c r="F837" s="217"/>
      <c r="G837" s="218"/>
      <c r="H837" s="218"/>
      <c r="I837" s="218"/>
      <c r="J837" s="218"/>
      <c r="K837" s="218"/>
      <c r="L837" s="217"/>
      <c r="M837" s="217"/>
      <c r="N837" s="217"/>
      <c r="O837" s="217"/>
    </row>
    <row r="838" spans="1:15" x14ac:dyDescent="0.2">
      <c r="A838" s="217"/>
      <c r="B838" s="217"/>
      <c r="C838" s="217"/>
      <c r="D838" s="217"/>
      <c r="E838" s="217"/>
      <c r="F838" s="217"/>
      <c r="G838" s="218"/>
      <c r="H838" s="218"/>
      <c r="I838" s="218"/>
      <c r="J838" s="218"/>
      <c r="K838" s="218"/>
      <c r="L838" s="217"/>
      <c r="M838" s="217"/>
      <c r="N838" s="217"/>
      <c r="O838" s="217"/>
    </row>
    <row r="839" spans="1:15" x14ac:dyDescent="0.2">
      <c r="A839" s="217"/>
      <c r="B839" s="217"/>
      <c r="C839" s="217"/>
      <c r="D839" s="217"/>
      <c r="E839" s="217"/>
      <c r="F839" s="217"/>
      <c r="G839" s="218"/>
      <c r="H839" s="218"/>
      <c r="I839" s="218"/>
      <c r="J839" s="218"/>
      <c r="K839" s="218"/>
      <c r="L839" s="217"/>
      <c r="M839" s="217"/>
      <c r="N839" s="217"/>
      <c r="O839" s="217"/>
    </row>
    <row r="840" spans="1:15" x14ac:dyDescent="0.2">
      <c r="A840" s="217"/>
      <c r="B840" s="217"/>
      <c r="C840" s="217"/>
      <c r="D840" s="217"/>
      <c r="E840" s="217"/>
      <c r="F840" s="217"/>
      <c r="G840" s="218"/>
      <c r="H840" s="218"/>
      <c r="I840" s="218"/>
      <c r="J840" s="218"/>
      <c r="K840" s="218"/>
      <c r="L840" s="217"/>
      <c r="M840" s="217"/>
      <c r="N840" s="217"/>
      <c r="O840" s="217"/>
    </row>
    <row r="841" spans="1:15" x14ac:dyDescent="0.2">
      <c r="A841" s="217"/>
      <c r="B841" s="217"/>
      <c r="C841" s="217"/>
      <c r="D841" s="217"/>
      <c r="E841" s="217"/>
      <c r="F841" s="217"/>
      <c r="G841" s="218"/>
      <c r="H841" s="218"/>
      <c r="I841" s="218"/>
      <c r="J841" s="218"/>
      <c r="K841" s="218"/>
      <c r="L841" s="217"/>
      <c r="M841" s="217"/>
      <c r="N841" s="217"/>
      <c r="O841" s="217"/>
    </row>
    <row r="842" spans="1:15" x14ac:dyDescent="0.2">
      <c r="A842" s="217"/>
      <c r="B842" s="217"/>
      <c r="C842" s="217"/>
      <c r="D842" s="217"/>
      <c r="E842" s="217"/>
      <c r="F842" s="217"/>
      <c r="G842" s="218"/>
      <c r="H842" s="218"/>
      <c r="I842" s="218"/>
      <c r="J842" s="218"/>
      <c r="K842" s="218"/>
      <c r="L842" s="217"/>
      <c r="M842" s="217"/>
      <c r="N842" s="217"/>
      <c r="O842" s="217"/>
    </row>
    <row r="843" spans="1:15" x14ac:dyDescent="0.2">
      <c r="A843" s="217"/>
      <c r="B843" s="217"/>
      <c r="C843" s="217"/>
      <c r="D843" s="217"/>
      <c r="E843" s="217"/>
      <c r="F843" s="217"/>
      <c r="G843" s="218"/>
      <c r="H843" s="218"/>
      <c r="I843" s="218"/>
      <c r="J843" s="218"/>
      <c r="K843" s="218"/>
      <c r="L843" s="217"/>
      <c r="M843" s="217"/>
      <c r="N843" s="217"/>
      <c r="O843" s="217"/>
    </row>
    <row r="844" spans="1:15" x14ac:dyDescent="0.2">
      <c r="A844" s="217"/>
      <c r="B844" s="217"/>
      <c r="C844" s="217"/>
      <c r="D844" s="217"/>
      <c r="E844" s="217"/>
      <c r="F844" s="217"/>
      <c r="G844" s="218"/>
      <c r="H844" s="218"/>
      <c r="I844" s="218"/>
      <c r="J844" s="218"/>
      <c r="K844" s="218"/>
      <c r="L844" s="217"/>
      <c r="M844" s="217"/>
      <c r="N844" s="217"/>
      <c r="O844" s="217"/>
    </row>
    <row r="845" spans="1:15" x14ac:dyDescent="0.2">
      <c r="A845" s="217"/>
      <c r="B845" s="217"/>
      <c r="C845" s="217"/>
      <c r="D845" s="217"/>
      <c r="E845" s="217"/>
      <c r="F845" s="217"/>
      <c r="G845" s="218"/>
      <c r="H845" s="218"/>
      <c r="I845" s="218"/>
      <c r="J845" s="218"/>
      <c r="K845" s="218"/>
      <c r="L845" s="217"/>
      <c r="M845" s="217"/>
      <c r="N845" s="217"/>
      <c r="O845" s="217"/>
    </row>
    <row r="846" spans="1:15" x14ac:dyDescent="0.2">
      <c r="A846" s="217"/>
      <c r="B846" s="217"/>
      <c r="C846" s="217"/>
      <c r="D846" s="217"/>
      <c r="E846" s="217"/>
      <c r="F846" s="217"/>
      <c r="G846" s="218"/>
      <c r="H846" s="218"/>
      <c r="I846" s="218"/>
      <c r="J846" s="218"/>
      <c r="K846" s="218"/>
      <c r="L846" s="217"/>
      <c r="M846" s="217"/>
      <c r="N846" s="217"/>
      <c r="O846" s="217"/>
    </row>
    <row r="847" spans="1:15" x14ac:dyDescent="0.2">
      <c r="A847" s="217"/>
      <c r="B847" s="217"/>
      <c r="C847" s="217"/>
      <c r="D847" s="217"/>
      <c r="E847" s="217"/>
      <c r="F847" s="217"/>
      <c r="G847" s="218"/>
      <c r="H847" s="218"/>
      <c r="I847" s="218"/>
      <c r="J847" s="218"/>
      <c r="K847" s="218"/>
      <c r="L847" s="217"/>
      <c r="M847" s="217"/>
      <c r="N847" s="217"/>
      <c r="O847" s="217"/>
    </row>
    <row r="848" spans="1:15" x14ac:dyDescent="0.2">
      <c r="A848" s="217"/>
      <c r="B848" s="217"/>
      <c r="C848" s="217"/>
      <c r="D848" s="217"/>
      <c r="E848" s="217"/>
      <c r="F848" s="217"/>
      <c r="G848" s="218"/>
      <c r="H848" s="218"/>
      <c r="I848" s="218"/>
      <c r="J848" s="218"/>
      <c r="K848" s="218"/>
      <c r="L848" s="217"/>
      <c r="M848" s="217"/>
      <c r="N848" s="217"/>
      <c r="O848" s="217"/>
    </row>
    <row r="849" spans="1:15" x14ac:dyDescent="0.2">
      <c r="A849" s="217"/>
      <c r="B849" s="217"/>
      <c r="C849" s="217"/>
      <c r="D849" s="217"/>
      <c r="E849" s="217"/>
      <c r="F849" s="217"/>
      <c r="G849" s="218"/>
      <c r="H849" s="218"/>
      <c r="I849" s="218"/>
      <c r="J849" s="218"/>
      <c r="K849" s="218"/>
      <c r="L849" s="217"/>
      <c r="M849" s="217"/>
      <c r="N849" s="217"/>
      <c r="O849" s="217"/>
    </row>
    <row r="850" spans="1:15" x14ac:dyDescent="0.2">
      <c r="A850" s="217"/>
      <c r="B850" s="217"/>
      <c r="C850" s="217"/>
      <c r="D850" s="217"/>
      <c r="E850" s="217"/>
      <c r="F850" s="217"/>
      <c r="G850" s="218"/>
      <c r="H850" s="218"/>
      <c r="I850" s="218"/>
      <c r="J850" s="218"/>
      <c r="K850" s="218"/>
      <c r="L850" s="217"/>
      <c r="M850" s="217"/>
      <c r="N850" s="217"/>
      <c r="O850" s="217"/>
    </row>
    <row r="851" spans="1:15" x14ac:dyDescent="0.2">
      <c r="A851" s="217"/>
      <c r="B851" s="217"/>
      <c r="C851" s="217"/>
      <c r="D851" s="217"/>
      <c r="E851" s="217"/>
      <c r="F851" s="217"/>
      <c r="G851" s="218"/>
      <c r="H851" s="218"/>
      <c r="I851" s="218"/>
      <c r="J851" s="218"/>
      <c r="K851" s="218"/>
      <c r="L851" s="217"/>
      <c r="M851" s="217"/>
      <c r="N851" s="217"/>
      <c r="O851" s="217"/>
    </row>
    <row r="852" spans="1:15" x14ac:dyDescent="0.2">
      <c r="A852" s="217"/>
      <c r="B852" s="217"/>
      <c r="C852" s="217"/>
      <c r="D852" s="217"/>
      <c r="E852" s="217"/>
      <c r="F852" s="217"/>
      <c r="G852" s="218"/>
      <c r="H852" s="218"/>
      <c r="I852" s="218"/>
      <c r="J852" s="218"/>
      <c r="K852" s="218"/>
      <c r="L852" s="217"/>
      <c r="M852" s="217"/>
      <c r="N852" s="217"/>
      <c r="O852" s="217"/>
    </row>
    <row r="853" spans="1:15" x14ac:dyDescent="0.2">
      <c r="A853" s="217"/>
      <c r="B853" s="217"/>
      <c r="C853" s="217"/>
      <c r="D853" s="217"/>
      <c r="E853" s="217"/>
      <c r="F853" s="217"/>
      <c r="G853" s="218"/>
      <c r="H853" s="218"/>
      <c r="I853" s="218"/>
      <c r="J853" s="218"/>
      <c r="K853" s="218"/>
      <c r="L853" s="217"/>
      <c r="M853" s="217"/>
      <c r="N853" s="217"/>
      <c r="O853" s="217"/>
    </row>
    <row r="854" spans="1:15" x14ac:dyDescent="0.2">
      <c r="A854" s="217"/>
      <c r="B854" s="217"/>
      <c r="C854" s="217"/>
      <c r="D854" s="217"/>
      <c r="E854" s="217"/>
      <c r="F854" s="217"/>
      <c r="G854" s="218"/>
      <c r="H854" s="218"/>
      <c r="I854" s="218"/>
      <c r="J854" s="218"/>
      <c r="K854" s="218"/>
      <c r="L854" s="217"/>
      <c r="M854" s="217"/>
      <c r="N854" s="217"/>
      <c r="O854" s="217"/>
    </row>
    <row r="855" spans="1:15" x14ac:dyDescent="0.2">
      <c r="A855" s="217"/>
      <c r="B855" s="217"/>
      <c r="C855" s="217"/>
      <c r="D855" s="217"/>
      <c r="E855" s="217"/>
      <c r="F855" s="217"/>
      <c r="G855" s="218"/>
      <c r="H855" s="218"/>
      <c r="I855" s="218"/>
      <c r="J855" s="218"/>
      <c r="K855" s="218"/>
      <c r="L855" s="217"/>
      <c r="M855" s="217"/>
      <c r="N855" s="217"/>
      <c r="O855" s="217"/>
    </row>
    <row r="856" spans="1:15" x14ac:dyDescent="0.2">
      <c r="A856" s="217"/>
      <c r="B856" s="217"/>
      <c r="C856" s="217"/>
      <c r="D856" s="217"/>
      <c r="E856" s="217"/>
      <c r="F856" s="217"/>
      <c r="G856" s="218"/>
      <c r="H856" s="218"/>
      <c r="I856" s="218"/>
      <c r="J856" s="218"/>
      <c r="K856" s="218"/>
      <c r="L856" s="217"/>
      <c r="M856" s="217"/>
      <c r="N856" s="217"/>
      <c r="O856" s="217"/>
    </row>
    <row r="857" spans="1:15" x14ac:dyDescent="0.2">
      <c r="A857" s="217"/>
      <c r="B857" s="217"/>
      <c r="C857" s="217"/>
      <c r="D857" s="217"/>
      <c r="E857" s="217"/>
      <c r="F857" s="217"/>
      <c r="G857" s="218"/>
      <c r="H857" s="218"/>
      <c r="I857" s="218"/>
      <c r="J857" s="218"/>
      <c r="K857" s="218"/>
      <c r="L857" s="217"/>
      <c r="M857" s="217"/>
      <c r="N857" s="217"/>
      <c r="O857" s="217"/>
    </row>
    <row r="858" spans="1:15" x14ac:dyDescent="0.2">
      <c r="A858" s="217"/>
      <c r="B858" s="217"/>
      <c r="C858" s="217"/>
      <c r="D858" s="217"/>
      <c r="E858" s="217"/>
      <c r="F858" s="217"/>
      <c r="G858" s="218"/>
      <c r="H858" s="218"/>
      <c r="I858" s="218"/>
      <c r="J858" s="218"/>
      <c r="K858" s="218"/>
      <c r="L858" s="217"/>
      <c r="M858" s="217"/>
      <c r="N858" s="217"/>
      <c r="O858" s="217"/>
    </row>
    <row r="859" spans="1:15" x14ac:dyDescent="0.2">
      <c r="A859" s="217"/>
      <c r="B859" s="217"/>
      <c r="C859" s="217"/>
      <c r="D859" s="217"/>
      <c r="E859" s="217"/>
      <c r="F859" s="217"/>
      <c r="G859" s="218"/>
      <c r="H859" s="218"/>
      <c r="I859" s="218"/>
      <c r="J859" s="218"/>
      <c r="K859" s="218"/>
      <c r="L859" s="217"/>
      <c r="M859" s="217"/>
      <c r="N859" s="217"/>
      <c r="O859" s="217"/>
    </row>
    <row r="860" spans="1:15" x14ac:dyDescent="0.2">
      <c r="A860" s="217"/>
      <c r="B860" s="217"/>
      <c r="C860" s="217"/>
      <c r="D860" s="217"/>
      <c r="E860" s="217"/>
      <c r="F860" s="217"/>
      <c r="G860" s="218"/>
      <c r="H860" s="218"/>
      <c r="I860" s="218"/>
      <c r="J860" s="218"/>
      <c r="K860" s="218"/>
      <c r="L860" s="217"/>
      <c r="M860" s="217"/>
      <c r="N860" s="217"/>
      <c r="O860" s="217"/>
    </row>
    <row r="861" spans="1:15" x14ac:dyDescent="0.2">
      <c r="A861" s="217"/>
      <c r="B861" s="217"/>
      <c r="C861" s="217"/>
      <c r="D861" s="217"/>
      <c r="E861" s="217"/>
      <c r="F861" s="217"/>
      <c r="G861" s="218"/>
      <c r="H861" s="218"/>
      <c r="I861" s="218"/>
      <c r="J861" s="218"/>
      <c r="K861" s="218"/>
      <c r="L861" s="217"/>
      <c r="M861" s="217"/>
      <c r="N861" s="217"/>
      <c r="O861" s="217"/>
    </row>
    <row r="862" spans="1:15" x14ac:dyDescent="0.2">
      <c r="A862" s="217"/>
      <c r="B862" s="217"/>
      <c r="C862" s="217"/>
      <c r="D862" s="217"/>
      <c r="E862" s="217"/>
      <c r="F862" s="217"/>
      <c r="G862" s="218"/>
      <c r="H862" s="218"/>
      <c r="I862" s="218"/>
      <c r="J862" s="218"/>
      <c r="K862" s="218"/>
      <c r="L862" s="217"/>
      <c r="M862" s="217"/>
      <c r="N862" s="217"/>
      <c r="O862" s="217"/>
    </row>
    <row r="863" spans="1:15" x14ac:dyDescent="0.2">
      <c r="A863" s="217"/>
      <c r="B863" s="217"/>
      <c r="C863" s="217"/>
      <c r="D863" s="217"/>
      <c r="E863" s="217"/>
      <c r="F863" s="217"/>
      <c r="G863" s="218"/>
      <c r="H863" s="218"/>
      <c r="I863" s="218"/>
      <c r="J863" s="218"/>
      <c r="K863" s="218"/>
      <c r="L863" s="217"/>
      <c r="M863" s="217"/>
      <c r="N863" s="217"/>
      <c r="O863" s="217"/>
    </row>
    <row r="864" spans="1:15" x14ac:dyDescent="0.2">
      <c r="A864" s="217"/>
      <c r="B864" s="217"/>
      <c r="C864" s="217"/>
      <c r="D864" s="217"/>
      <c r="E864" s="217"/>
      <c r="F864" s="217"/>
      <c r="G864" s="218"/>
      <c r="H864" s="218"/>
      <c r="I864" s="218"/>
      <c r="J864" s="218"/>
      <c r="K864" s="218"/>
      <c r="L864" s="217"/>
      <c r="M864" s="217"/>
      <c r="N864" s="217"/>
      <c r="O864" s="217"/>
    </row>
    <row r="865" spans="1:15" x14ac:dyDescent="0.2">
      <c r="A865" s="217"/>
      <c r="B865" s="217"/>
      <c r="C865" s="217"/>
      <c r="D865" s="217"/>
      <c r="E865" s="217"/>
      <c r="F865" s="217"/>
      <c r="G865" s="218"/>
      <c r="H865" s="218"/>
      <c r="I865" s="218"/>
      <c r="J865" s="218"/>
      <c r="K865" s="218"/>
      <c r="L865" s="217"/>
      <c r="M865" s="217"/>
      <c r="N865" s="217"/>
      <c r="O865" s="217"/>
    </row>
    <row r="866" spans="1:15" x14ac:dyDescent="0.2">
      <c r="A866" s="217"/>
      <c r="B866" s="217"/>
      <c r="C866" s="217"/>
      <c r="D866" s="217"/>
      <c r="E866" s="217"/>
      <c r="F866" s="217"/>
      <c r="G866" s="218"/>
      <c r="H866" s="218"/>
      <c r="I866" s="218"/>
      <c r="J866" s="218"/>
      <c r="K866" s="218"/>
      <c r="L866" s="217"/>
      <c r="M866" s="217"/>
      <c r="N866" s="217"/>
      <c r="O866" s="217"/>
    </row>
    <row r="867" spans="1:15" x14ac:dyDescent="0.2">
      <c r="A867" s="217"/>
      <c r="B867" s="217"/>
      <c r="C867" s="217"/>
      <c r="D867" s="217"/>
      <c r="E867" s="217"/>
      <c r="F867" s="217"/>
      <c r="G867" s="218"/>
      <c r="H867" s="218"/>
      <c r="I867" s="218"/>
      <c r="J867" s="218"/>
      <c r="K867" s="218"/>
      <c r="L867" s="217"/>
      <c r="M867" s="217"/>
      <c r="N867" s="217"/>
      <c r="O867" s="217"/>
    </row>
    <row r="868" spans="1:15" x14ac:dyDescent="0.2">
      <c r="A868" s="217"/>
      <c r="B868" s="217"/>
      <c r="C868" s="217"/>
      <c r="D868" s="217"/>
      <c r="E868" s="217"/>
      <c r="F868" s="217"/>
      <c r="G868" s="218"/>
      <c r="H868" s="218"/>
      <c r="I868" s="218"/>
      <c r="J868" s="218"/>
      <c r="K868" s="218"/>
      <c r="L868" s="217"/>
      <c r="M868" s="217"/>
      <c r="N868" s="217"/>
      <c r="O868" s="217"/>
    </row>
    <row r="869" spans="1:15" x14ac:dyDescent="0.2">
      <c r="A869" s="217"/>
      <c r="B869" s="217"/>
      <c r="C869" s="217"/>
      <c r="D869" s="217"/>
      <c r="E869" s="217"/>
      <c r="F869" s="217"/>
      <c r="G869" s="218"/>
      <c r="H869" s="218"/>
      <c r="I869" s="218"/>
      <c r="J869" s="218"/>
      <c r="K869" s="218"/>
      <c r="L869" s="217"/>
      <c r="M869" s="217"/>
      <c r="N869" s="217"/>
      <c r="O869" s="217"/>
    </row>
    <row r="870" spans="1:15" x14ac:dyDescent="0.2">
      <c r="A870" s="217"/>
      <c r="B870" s="217"/>
      <c r="C870" s="217"/>
      <c r="D870" s="217"/>
      <c r="E870" s="217"/>
      <c r="F870" s="217"/>
      <c r="G870" s="218"/>
      <c r="H870" s="218"/>
      <c r="I870" s="218"/>
      <c r="J870" s="218"/>
      <c r="K870" s="218"/>
      <c r="L870" s="217"/>
      <c r="M870" s="217"/>
      <c r="N870" s="217"/>
      <c r="O870" s="217"/>
    </row>
    <row r="871" spans="1:15" x14ac:dyDescent="0.2">
      <c r="A871" s="217"/>
      <c r="B871" s="217"/>
      <c r="C871" s="217"/>
      <c r="D871" s="217"/>
      <c r="E871" s="217"/>
      <c r="F871" s="217"/>
      <c r="G871" s="218"/>
      <c r="H871" s="218"/>
      <c r="I871" s="218"/>
      <c r="J871" s="218"/>
      <c r="K871" s="218"/>
      <c r="L871" s="217"/>
      <c r="M871" s="217"/>
      <c r="N871" s="217"/>
      <c r="O871" s="217"/>
    </row>
    <row r="872" spans="1:15" x14ac:dyDescent="0.2">
      <c r="A872" s="217"/>
      <c r="B872" s="217"/>
      <c r="C872" s="217"/>
      <c r="D872" s="217"/>
      <c r="E872" s="217"/>
      <c r="F872" s="217"/>
      <c r="G872" s="218"/>
      <c r="H872" s="218"/>
      <c r="I872" s="218"/>
      <c r="J872" s="218"/>
      <c r="K872" s="218"/>
      <c r="L872" s="217"/>
      <c r="M872" s="217"/>
      <c r="N872" s="217"/>
      <c r="O872" s="217"/>
    </row>
    <row r="873" spans="1:15" x14ac:dyDescent="0.2">
      <c r="A873" s="217"/>
      <c r="B873" s="217"/>
      <c r="C873" s="217"/>
      <c r="D873" s="217"/>
      <c r="E873" s="217"/>
      <c r="F873" s="217"/>
      <c r="G873" s="218"/>
      <c r="H873" s="218"/>
      <c r="I873" s="218"/>
      <c r="J873" s="218"/>
      <c r="K873" s="218"/>
      <c r="L873" s="217"/>
      <c r="M873" s="217"/>
      <c r="N873" s="217"/>
      <c r="O873" s="217"/>
    </row>
    <row r="874" spans="1:15" x14ac:dyDescent="0.2">
      <c r="A874" s="217"/>
      <c r="B874" s="217"/>
      <c r="C874" s="217"/>
      <c r="D874" s="217"/>
      <c r="E874" s="217"/>
      <c r="F874" s="217"/>
      <c r="G874" s="218"/>
      <c r="H874" s="218"/>
      <c r="I874" s="218"/>
      <c r="J874" s="218"/>
      <c r="K874" s="218"/>
      <c r="L874" s="217"/>
      <c r="M874" s="217"/>
      <c r="N874" s="217"/>
      <c r="O874" s="217"/>
    </row>
    <row r="875" spans="1:15" x14ac:dyDescent="0.2">
      <c r="A875" s="217"/>
      <c r="B875" s="217"/>
      <c r="C875" s="217"/>
      <c r="D875" s="217"/>
      <c r="E875" s="217"/>
      <c r="F875" s="217"/>
      <c r="G875" s="218"/>
      <c r="H875" s="218"/>
      <c r="I875" s="218"/>
      <c r="J875" s="218"/>
      <c r="K875" s="218"/>
      <c r="L875" s="217"/>
      <c r="M875" s="217"/>
      <c r="N875" s="217"/>
      <c r="O875" s="217"/>
    </row>
    <row r="876" spans="1:15" x14ac:dyDescent="0.2">
      <c r="A876" s="217"/>
      <c r="B876" s="217"/>
      <c r="C876" s="217"/>
      <c r="D876" s="217"/>
      <c r="E876" s="217"/>
      <c r="F876" s="217"/>
      <c r="G876" s="218"/>
      <c r="H876" s="218"/>
      <c r="I876" s="218"/>
      <c r="J876" s="218"/>
      <c r="K876" s="218"/>
      <c r="L876" s="217"/>
      <c r="M876" s="217"/>
      <c r="N876" s="217"/>
      <c r="O876" s="217"/>
    </row>
    <row r="877" spans="1:15" x14ac:dyDescent="0.2">
      <c r="A877" s="217"/>
      <c r="B877" s="217"/>
      <c r="C877" s="217"/>
      <c r="D877" s="217"/>
      <c r="E877" s="217"/>
      <c r="F877" s="217"/>
      <c r="G877" s="218"/>
      <c r="H877" s="218"/>
      <c r="I877" s="218"/>
      <c r="J877" s="218"/>
      <c r="K877" s="218"/>
      <c r="L877" s="217"/>
      <c r="M877" s="217"/>
      <c r="N877" s="217"/>
      <c r="O877" s="217"/>
    </row>
    <row r="878" spans="1:15" x14ac:dyDescent="0.2">
      <c r="A878" s="217"/>
      <c r="B878" s="217"/>
      <c r="C878" s="217"/>
      <c r="D878" s="217"/>
      <c r="E878" s="217"/>
      <c r="F878" s="217"/>
      <c r="G878" s="218"/>
      <c r="H878" s="218"/>
      <c r="I878" s="218"/>
      <c r="J878" s="218"/>
      <c r="K878" s="218"/>
      <c r="L878" s="217"/>
      <c r="M878" s="217"/>
      <c r="N878" s="217"/>
      <c r="O878" s="217"/>
    </row>
    <row r="879" spans="1:15" x14ac:dyDescent="0.2">
      <c r="A879" s="217"/>
      <c r="B879" s="217"/>
      <c r="C879" s="217"/>
      <c r="D879" s="217"/>
      <c r="E879" s="217"/>
      <c r="F879" s="217"/>
      <c r="G879" s="218"/>
      <c r="H879" s="218"/>
      <c r="I879" s="218"/>
      <c r="J879" s="218"/>
      <c r="K879" s="218"/>
      <c r="L879" s="217"/>
      <c r="M879" s="217"/>
      <c r="N879" s="217"/>
      <c r="O879" s="217"/>
    </row>
    <row r="880" spans="1:15" x14ac:dyDescent="0.2">
      <c r="A880" s="217"/>
      <c r="B880" s="217"/>
      <c r="C880" s="217"/>
      <c r="D880" s="217"/>
      <c r="E880" s="217"/>
      <c r="F880" s="217"/>
      <c r="G880" s="218"/>
      <c r="H880" s="218"/>
      <c r="I880" s="218"/>
      <c r="J880" s="218"/>
      <c r="K880" s="218"/>
      <c r="L880" s="217"/>
      <c r="M880" s="217"/>
      <c r="N880" s="217"/>
      <c r="O880" s="217"/>
    </row>
    <row r="881" spans="1:15" x14ac:dyDescent="0.2">
      <c r="A881" s="217"/>
      <c r="B881" s="217"/>
      <c r="C881" s="217"/>
      <c r="D881" s="217"/>
      <c r="E881" s="217"/>
      <c r="F881" s="217"/>
      <c r="G881" s="218"/>
      <c r="H881" s="218"/>
      <c r="I881" s="218"/>
      <c r="J881" s="218"/>
      <c r="K881" s="218"/>
      <c r="L881" s="217"/>
      <c r="M881" s="217"/>
      <c r="N881" s="217"/>
      <c r="O881" s="217"/>
    </row>
    <row r="882" spans="1:15" x14ac:dyDescent="0.2">
      <c r="A882" s="217"/>
      <c r="B882" s="217"/>
      <c r="C882" s="217"/>
      <c r="D882" s="217"/>
      <c r="E882" s="217"/>
      <c r="F882" s="217"/>
      <c r="G882" s="218"/>
      <c r="H882" s="218"/>
      <c r="I882" s="218"/>
      <c r="J882" s="218"/>
      <c r="K882" s="218"/>
      <c r="L882" s="217"/>
      <c r="M882" s="217"/>
      <c r="N882" s="217"/>
      <c r="O882" s="217"/>
    </row>
    <row r="883" spans="1:15" x14ac:dyDescent="0.2">
      <c r="A883" s="217"/>
      <c r="B883" s="217"/>
      <c r="C883" s="217"/>
      <c r="D883" s="217"/>
      <c r="E883" s="217"/>
      <c r="F883" s="217"/>
      <c r="G883" s="218"/>
      <c r="H883" s="218"/>
      <c r="I883" s="218"/>
      <c r="J883" s="218"/>
      <c r="K883" s="218"/>
      <c r="L883" s="217"/>
      <c r="M883" s="217"/>
      <c r="N883" s="217"/>
      <c r="O883" s="217"/>
    </row>
    <row r="884" spans="1:15" x14ac:dyDescent="0.2">
      <c r="A884" s="217"/>
      <c r="B884" s="217"/>
      <c r="C884" s="217"/>
      <c r="D884" s="217"/>
      <c r="E884" s="217"/>
      <c r="F884" s="217"/>
      <c r="G884" s="218"/>
      <c r="H884" s="218"/>
      <c r="I884" s="218"/>
      <c r="J884" s="218"/>
      <c r="K884" s="218"/>
      <c r="L884" s="217"/>
      <c r="M884" s="217"/>
      <c r="N884" s="217"/>
      <c r="O884" s="217"/>
    </row>
    <row r="885" spans="1:15" x14ac:dyDescent="0.2">
      <c r="A885" s="217"/>
      <c r="B885" s="217"/>
      <c r="C885" s="217"/>
      <c r="D885" s="217"/>
      <c r="E885" s="217"/>
      <c r="F885" s="217"/>
      <c r="G885" s="218"/>
      <c r="H885" s="218"/>
      <c r="I885" s="218"/>
      <c r="J885" s="218"/>
      <c r="K885" s="218"/>
      <c r="L885" s="217"/>
      <c r="M885" s="217"/>
      <c r="N885" s="217"/>
      <c r="O885" s="217"/>
    </row>
    <row r="886" spans="1:15" x14ac:dyDescent="0.2">
      <c r="A886" s="217"/>
      <c r="B886" s="217"/>
      <c r="C886" s="217"/>
      <c r="D886" s="217"/>
      <c r="E886" s="217"/>
      <c r="F886" s="217"/>
      <c r="G886" s="218"/>
      <c r="H886" s="218"/>
      <c r="I886" s="218"/>
      <c r="J886" s="218"/>
      <c r="K886" s="218"/>
      <c r="L886" s="217"/>
      <c r="M886" s="217"/>
      <c r="N886" s="217"/>
      <c r="O886" s="217"/>
    </row>
    <row r="887" spans="1:15" x14ac:dyDescent="0.2">
      <c r="A887" s="217"/>
      <c r="B887" s="217"/>
      <c r="C887" s="217"/>
      <c r="D887" s="217"/>
      <c r="E887" s="217"/>
      <c r="F887" s="217"/>
      <c r="G887" s="218"/>
      <c r="H887" s="218"/>
      <c r="I887" s="218"/>
      <c r="J887" s="218"/>
      <c r="K887" s="218"/>
      <c r="L887" s="217"/>
      <c r="M887" s="217"/>
      <c r="N887" s="217"/>
      <c r="O887" s="217"/>
    </row>
    <row r="888" spans="1:15" x14ac:dyDescent="0.2">
      <c r="A888" s="217"/>
      <c r="B888" s="217"/>
      <c r="C888" s="217"/>
      <c r="D888" s="217"/>
      <c r="E888" s="217"/>
      <c r="F888" s="217"/>
      <c r="G888" s="218"/>
      <c r="H888" s="218"/>
      <c r="I888" s="218"/>
      <c r="J888" s="218"/>
      <c r="K888" s="218"/>
      <c r="L888" s="217"/>
      <c r="M888" s="217"/>
      <c r="N888" s="217"/>
      <c r="O888" s="217"/>
    </row>
    <row r="889" spans="1:15" x14ac:dyDescent="0.2">
      <c r="A889" s="217"/>
      <c r="B889" s="217"/>
      <c r="C889" s="217"/>
      <c r="D889" s="217"/>
      <c r="E889" s="217"/>
      <c r="F889" s="217"/>
      <c r="G889" s="218"/>
      <c r="H889" s="218"/>
      <c r="I889" s="218"/>
      <c r="J889" s="218"/>
      <c r="K889" s="218"/>
      <c r="L889" s="217"/>
      <c r="M889" s="217"/>
      <c r="N889" s="217"/>
      <c r="O889" s="217"/>
    </row>
    <row r="890" spans="1:15" x14ac:dyDescent="0.2">
      <c r="A890" s="217"/>
      <c r="B890" s="217"/>
      <c r="C890" s="217"/>
      <c r="D890" s="217"/>
      <c r="E890" s="217"/>
      <c r="F890" s="217"/>
      <c r="G890" s="218"/>
      <c r="H890" s="218"/>
      <c r="I890" s="218"/>
      <c r="J890" s="218"/>
      <c r="K890" s="218"/>
      <c r="L890" s="217"/>
      <c r="M890" s="217"/>
      <c r="N890" s="217"/>
      <c r="O890" s="217"/>
    </row>
    <row r="891" spans="1:15" x14ac:dyDescent="0.2">
      <c r="A891" s="217"/>
      <c r="B891" s="217"/>
      <c r="C891" s="217"/>
      <c r="D891" s="217"/>
      <c r="E891" s="217"/>
      <c r="F891" s="217"/>
      <c r="G891" s="218"/>
      <c r="H891" s="218"/>
      <c r="I891" s="218"/>
      <c r="J891" s="218"/>
      <c r="K891" s="218"/>
      <c r="L891" s="217"/>
      <c r="M891" s="217"/>
      <c r="N891" s="217"/>
      <c r="O891" s="217"/>
    </row>
    <row r="892" spans="1:15" x14ac:dyDescent="0.2">
      <c r="A892" s="217"/>
      <c r="B892" s="217"/>
      <c r="C892" s="217"/>
      <c r="D892" s="217"/>
      <c r="E892" s="217"/>
      <c r="F892" s="217"/>
      <c r="G892" s="218"/>
      <c r="H892" s="218"/>
      <c r="I892" s="218"/>
      <c r="J892" s="218"/>
      <c r="K892" s="218"/>
      <c r="L892" s="217"/>
      <c r="M892" s="217"/>
      <c r="N892" s="217"/>
      <c r="O892" s="217"/>
    </row>
    <row r="893" spans="1:15" x14ac:dyDescent="0.2">
      <c r="A893" s="217"/>
      <c r="B893" s="217"/>
      <c r="C893" s="217"/>
      <c r="D893" s="217"/>
      <c r="E893" s="217"/>
      <c r="F893" s="217"/>
      <c r="G893" s="218"/>
      <c r="H893" s="218"/>
      <c r="I893" s="218"/>
      <c r="J893" s="218"/>
      <c r="K893" s="218"/>
      <c r="L893" s="217"/>
      <c r="M893" s="217"/>
      <c r="N893" s="217"/>
      <c r="O893" s="217"/>
    </row>
    <row r="894" spans="1:15" x14ac:dyDescent="0.2">
      <c r="A894" s="217"/>
      <c r="B894" s="217"/>
      <c r="C894" s="217"/>
      <c r="D894" s="217"/>
      <c r="E894" s="217"/>
      <c r="F894" s="217"/>
      <c r="G894" s="218"/>
      <c r="H894" s="218"/>
      <c r="I894" s="218"/>
      <c r="J894" s="218"/>
      <c r="K894" s="218"/>
      <c r="L894" s="217"/>
      <c r="M894" s="217"/>
      <c r="N894" s="217"/>
      <c r="O894" s="217"/>
    </row>
    <row r="895" spans="1:15" x14ac:dyDescent="0.2">
      <c r="A895" s="217"/>
      <c r="B895" s="217"/>
      <c r="C895" s="217"/>
      <c r="D895" s="217"/>
      <c r="E895" s="217"/>
      <c r="F895" s="217"/>
      <c r="G895" s="218"/>
      <c r="H895" s="218"/>
      <c r="I895" s="218"/>
      <c r="J895" s="218"/>
      <c r="K895" s="218"/>
      <c r="L895" s="217"/>
      <c r="M895" s="217"/>
      <c r="N895" s="217"/>
      <c r="O895" s="217"/>
    </row>
    <row r="896" spans="1:15" x14ac:dyDescent="0.2">
      <c r="A896" s="217"/>
      <c r="B896" s="217"/>
      <c r="C896" s="217"/>
      <c r="D896" s="217"/>
      <c r="E896" s="217"/>
      <c r="F896" s="217"/>
      <c r="G896" s="218"/>
      <c r="H896" s="218"/>
      <c r="I896" s="218"/>
      <c r="J896" s="218"/>
      <c r="K896" s="218"/>
      <c r="L896" s="217"/>
      <c r="M896" s="217"/>
      <c r="N896" s="217"/>
      <c r="O896" s="217"/>
    </row>
    <row r="897" spans="1:15" x14ac:dyDescent="0.2">
      <c r="A897" s="217"/>
      <c r="B897" s="217"/>
      <c r="C897" s="217"/>
      <c r="D897" s="217"/>
      <c r="E897" s="217"/>
      <c r="F897" s="217"/>
      <c r="G897" s="218"/>
      <c r="H897" s="218"/>
      <c r="I897" s="218"/>
      <c r="J897" s="218"/>
      <c r="K897" s="218"/>
      <c r="L897" s="217"/>
      <c r="M897" s="217"/>
      <c r="N897" s="217"/>
      <c r="O897" s="217"/>
    </row>
    <row r="898" spans="1:15" x14ac:dyDescent="0.2">
      <c r="A898" s="217"/>
      <c r="B898" s="217"/>
      <c r="C898" s="217"/>
      <c r="D898" s="217"/>
      <c r="E898" s="217"/>
      <c r="F898" s="217"/>
      <c r="G898" s="218"/>
      <c r="H898" s="218"/>
      <c r="I898" s="218"/>
      <c r="J898" s="218"/>
      <c r="K898" s="218"/>
      <c r="L898" s="217"/>
      <c r="M898" s="217"/>
      <c r="N898" s="217"/>
      <c r="O898" s="217"/>
    </row>
    <row r="899" spans="1:15" x14ac:dyDescent="0.2">
      <c r="A899" s="217"/>
      <c r="B899" s="217"/>
      <c r="C899" s="217"/>
      <c r="D899" s="217"/>
      <c r="E899" s="217"/>
      <c r="F899" s="217"/>
      <c r="G899" s="218"/>
      <c r="H899" s="218"/>
      <c r="I899" s="218"/>
      <c r="J899" s="218"/>
      <c r="K899" s="218"/>
      <c r="L899" s="217"/>
      <c r="M899" s="217"/>
      <c r="N899" s="217"/>
      <c r="O899" s="217"/>
    </row>
    <row r="900" spans="1:15" x14ac:dyDescent="0.2">
      <c r="A900" s="217"/>
      <c r="B900" s="217"/>
      <c r="C900" s="217"/>
      <c r="D900" s="217"/>
      <c r="E900" s="217"/>
      <c r="F900" s="217"/>
      <c r="G900" s="218"/>
      <c r="H900" s="218"/>
      <c r="I900" s="218"/>
      <c r="J900" s="218"/>
      <c r="K900" s="218"/>
      <c r="L900" s="217"/>
      <c r="M900" s="217"/>
      <c r="N900" s="217"/>
      <c r="O900" s="217"/>
    </row>
    <row r="901" spans="1:15" x14ac:dyDescent="0.2">
      <c r="A901" s="217"/>
      <c r="B901" s="217"/>
      <c r="C901" s="217"/>
      <c r="D901" s="217"/>
      <c r="E901" s="217"/>
      <c r="F901" s="217"/>
      <c r="G901" s="218"/>
      <c r="H901" s="218"/>
      <c r="I901" s="218"/>
      <c r="J901" s="218"/>
      <c r="K901" s="218"/>
      <c r="L901" s="217"/>
      <c r="M901" s="217"/>
      <c r="N901" s="217"/>
      <c r="O901" s="217"/>
    </row>
    <row r="902" spans="1:15" x14ac:dyDescent="0.2">
      <c r="A902" s="217"/>
      <c r="B902" s="217"/>
      <c r="C902" s="217"/>
      <c r="D902" s="217"/>
      <c r="E902" s="217"/>
      <c r="F902" s="217"/>
      <c r="G902" s="218"/>
      <c r="H902" s="218"/>
      <c r="I902" s="218"/>
      <c r="J902" s="218"/>
      <c r="K902" s="218"/>
      <c r="L902" s="217"/>
      <c r="M902" s="217"/>
      <c r="N902" s="217"/>
      <c r="O902" s="217"/>
    </row>
    <row r="903" spans="1:15" x14ac:dyDescent="0.2">
      <c r="A903" s="217"/>
      <c r="B903" s="217"/>
      <c r="C903" s="217"/>
      <c r="D903" s="217"/>
      <c r="E903" s="217"/>
      <c r="F903" s="217"/>
      <c r="G903" s="218"/>
      <c r="H903" s="218"/>
      <c r="I903" s="218"/>
      <c r="J903" s="218"/>
      <c r="K903" s="218"/>
      <c r="L903" s="217"/>
      <c r="M903" s="217"/>
      <c r="N903" s="217"/>
      <c r="O903" s="217"/>
    </row>
    <row r="904" spans="1:15" x14ac:dyDescent="0.2">
      <c r="A904" s="217"/>
      <c r="B904" s="217"/>
      <c r="C904" s="217"/>
      <c r="D904" s="217"/>
      <c r="E904" s="217"/>
      <c r="F904" s="217"/>
      <c r="G904" s="218"/>
      <c r="H904" s="218"/>
      <c r="I904" s="218"/>
      <c r="J904" s="218"/>
      <c r="K904" s="218"/>
      <c r="L904" s="217"/>
      <c r="M904" s="217"/>
      <c r="N904" s="217"/>
      <c r="O904" s="217"/>
    </row>
    <row r="905" spans="1:15" x14ac:dyDescent="0.2">
      <c r="A905" s="217"/>
      <c r="B905" s="217"/>
      <c r="C905" s="217"/>
      <c r="D905" s="217"/>
      <c r="E905" s="217"/>
      <c r="F905" s="217"/>
      <c r="G905" s="218"/>
      <c r="H905" s="218"/>
      <c r="I905" s="218"/>
      <c r="J905" s="218"/>
      <c r="K905" s="218"/>
      <c r="L905" s="217"/>
      <c r="M905" s="217"/>
      <c r="N905" s="217"/>
      <c r="O905" s="217"/>
    </row>
    <row r="906" spans="1:15" x14ac:dyDescent="0.2">
      <c r="A906" s="217"/>
      <c r="B906" s="217"/>
      <c r="C906" s="217"/>
      <c r="D906" s="217"/>
      <c r="E906" s="217"/>
      <c r="F906" s="217"/>
      <c r="G906" s="218"/>
      <c r="H906" s="218"/>
      <c r="I906" s="218"/>
      <c r="J906" s="218"/>
      <c r="K906" s="218"/>
      <c r="L906" s="217"/>
      <c r="M906" s="217"/>
      <c r="N906" s="217"/>
      <c r="O906" s="217"/>
    </row>
    <row r="907" spans="1:15" x14ac:dyDescent="0.2">
      <c r="A907" s="217"/>
      <c r="B907" s="217"/>
      <c r="C907" s="217"/>
      <c r="D907" s="217"/>
      <c r="E907" s="217"/>
      <c r="F907" s="217"/>
      <c r="G907" s="218"/>
      <c r="H907" s="218"/>
      <c r="I907" s="218"/>
      <c r="J907" s="218"/>
      <c r="K907" s="218"/>
      <c r="L907" s="217"/>
      <c r="M907" s="217"/>
      <c r="N907" s="217"/>
      <c r="O907" s="217"/>
    </row>
    <row r="908" spans="1:15" x14ac:dyDescent="0.2">
      <c r="A908" s="217"/>
      <c r="B908" s="217"/>
      <c r="C908" s="217"/>
      <c r="D908" s="217"/>
      <c r="E908" s="217"/>
      <c r="F908" s="217"/>
      <c r="G908" s="218"/>
      <c r="H908" s="218"/>
      <c r="I908" s="218"/>
      <c r="J908" s="218"/>
      <c r="K908" s="218"/>
      <c r="L908" s="217"/>
      <c r="M908" s="217"/>
      <c r="N908" s="217"/>
      <c r="O908" s="217"/>
    </row>
    <row r="909" spans="1:15" x14ac:dyDescent="0.2">
      <c r="A909" s="217"/>
      <c r="B909" s="217"/>
      <c r="C909" s="217"/>
      <c r="D909" s="217"/>
      <c r="E909" s="217"/>
      <c r="F909" s="217"/>
      <c r="G909" s="218"/>
      <c r="H909" s="218"/>
      <c r="I909" s="218"/>
      <c r="J909" s="218"/>
      <c r="K909" s="218"/>
      <c r="L909" s="217"/>
      <c r="M909" s="217"/>
      <c r="N909" s="217"/>
      <c r="O909" s="217"/>
    </row>
    <row r="910" spans="1:15" x14ac:dyDescent="0.2">
      <c r="A910" s="217"/>
      <c r="B910" s="217"/>
      <c r="C910" s="217"/>
      <c r="D910" s="217"/>
      <c r="E910" s="217"/>
      <c r="F910" s="217"/>
      <c r="G910" s="218"/>
      <c r="H910" s="218"/>
      <c r="I910" s="218"/>
      <c r="J910" s="218"/>
      <c r="K910" s="218"/>
      <c r="L910" s="217"/>
      <c r="M910" s="217"/>
      <c r="N910" s="217"/>
      <c r="O910" s="217"/>
    </row>
    <row r="911" spans="1:15" x14ac:dyDescent="0.2">
      <c r="A911" s="217"/>
      <c r="B911" s="217"/>
      <c r="C911" s="217"/>
      <c r="D911" s="217"/>
      <c r="E911" s="217"/>
      <c r="F911" s="217"/>
      <c r="G911" s="218"/>
      <c r="H911" s="218"/>
      <c r="I911" s="218"/>
      <c r="J911" s="218"/>
      <c r="K911" s="218"/>
      <c r="L911" s="217"/>
      <c r="M911" s="217"/>
      <c r="N911" s="217"/>
      <c r="O911" s="217"/>
    </row>
    <row r="912" spans="1:15" x14ac:dyDescent="0.2">
      <c r="A912" s="217"/>
      <c r="B912" s="217"/>
      <c r="C912" s="217"/>
      <c r="D912" s="217"/>
      <c r="E912" s="217"/>
      <c r="F912" s="217"/>
      <c r="G912" s="218"/>
      <c r="H912" s="218"/>
      <c r="I912" s="218"/>
      <c r="J912" s="218"/>
      <c r="K912" s="218"/>
      <c r="L912" s="217"/>
      <c r="M912" s="217"/>
      <c r="N912" s="217"/>
      <c r="O912" s="217"/>
    </row>
    <row r="913" spans="1:15" x14ac:dyDescent="0.2">
      <c r="A913" s="217"/>
      <c r="B913" s="217"/>
      <c r="C913" s="217"/>
      <c r="D913" s="217"/>
      <c r="E913" s="217"/>
      <c r="F913" s="217"/>
      <c r="G913" s="218"/>
      <c r="H913" s="218"/>
      <c r="I913" s="218"/>
      <c r="J913" s="218"/>
      <c r="K913" s="218"/>
      <c r="L913" s="217"/>
      <c r="M913" s="217"/>
      <c r="N913" s="217"/>
      <c r="O913" s="217"/>
    </row>
    <row r="914" spans="1:15" x14ac:dyDescent="0.2">
      <c r="A914" s="217"/>
      <c r="B914" s="217"/>
      <c r="C914" s="217"/>
      <c r="D914" s="217"/>
      <c r="E914" s="217"/>
      <c r="F914" s="217"/>
      <c r="G914" s="218"/>
      <c r="H914" s="218"/>
      <c r="I914" s="218"/>
      <c r="J914" s="218"/>
      <c r="K914" s="218"/>
      <c r="L914" s="217"/>
      <c r="M914" s="217"/>
      <c r="N914" s="217"/>
      <c r="O914" s="217"/>
    </row>
    <row r="915" spans="1:15" x14ac:dyDescent="0.2">
      <c r="A915" s="217"/>
      <c r="B915" s="217"/>
      <c r="C915" s="217"/>
      <c r="D915" s="217"/>
      <c r="E915" s="217"/>
      <c r="F915" s="217"/>
      <c r="G915" s="218"/>
      <c r="H915" s="218"/>
      <c r="I915" s="218"/>
      <c r="J915" s="218"/>
      <c r="K915" s="218"/>
      <c r="L915" s="217"/>
      <c r="M915" s="217"/>
      <c r="N915" s="217"/>
      <c r="O915" s="217"/>
    </row>
    <row r="916" spans="1:15" x14ac:dyDescent="0.2">
      <c r="A916" s="217"/>
      <c r="B916" s="217"/>
      <c r="C916" s="217"/>
      <c r="D916" s="217"/>
      <c r="E916" s="217"/>
      <c r="F916" s="217"/>
      <c r="G916" s="218"/>
      <c r="H916" s="218"/>
      <c r="I916" s="218"/>
      <c r="J916" s="218"/>
      <c r="K916" s="218"/>
      <c r="L916" s="217"/>
      <c r="M916" s="217"/>
      <c r="N916" s="217"/>
      <c r="O916" s="217"/>
    </row>
    <row r="917" spans="1:15" x14ac:dyDescent="0.2">
      <c r="A917" s="217"/>
      <c r="B917" s="217"/>
      <c r="C917" s="217"/>
      <c r="D917" s="217"/>
      <c r="E917" s="217"/>
      <c r="F917" s="217"/>
      <c r="G917" s="218"/>
      <c r="H917" s="218"/>
      <c r="I917" s="218"/>
      <c r="J917" s="218"/>
      <c r="K917" s="218"/>
      <c r="L917" s="217"/>
      <c r="M917" s="217"/>
      <c r="N917" s="217"/>
      <c r="O917" s="217"/>
    </row>
    <row r="918" spans="1:15" x14ac:dyDescent="0.2">
      <c r="A918" s="217"/>
      <c r="B918" s="217"/>
      <c r="C918" s="217"/>
      <c r="D918" s="217"/>
      <c r="E918" s="217"/>
      <c r="F918" s="217"/>
      <c r="G918" s="218"/>
      <c r="H918" s="218"/>
      <c r="I918" s="218"/>
      <c r="J918" s="218"/>
      <c r="K918" s="218"/>
      <c r="L918" s="217"/>
      <c r="M918" s="217"/>
      <c r="N918" s="217"/>
      <c r="O918" s="217"/>
    </row>
    <row r="919" spans="1:15" x14ac:dyDescent="0.2">
      <c r="A919" s="217"/>
      <c r="B919" s="217"/>
      <c r="C919" s="217"/>
      <c r="D919" s="217"/>
      <c r="E919" s="217"/>
      <c r="F919" s="217"/>
      <c r="G919" s="218"/>
      <c r="H919" s="218"/>
      <c r="I919" s="218"/>
      <c r="J919" s="218"/>
      <c r="K919" s="218"/>
      <c r="L919" s="217"/>
      <c r="M919" s="217"/>
      <c r="N919" s="217"/>
      <c r="O919" s="217"/>
    </row>
    <row r="920" spans="1:15" x14ac:dyDescent="0.2">
      <c r="A920" s="217"/>
      <c r="B920" s="217"/>
      <c r="C920" s="217"/>
      <c r="D920" s="217"/>
      <c r="E920" s="217"/>
      <c r="F920" s="217"/>
      <c r="G920" s="218"/>
      <c r="H920" s="218"/>
      <c r="I920" s="218"/>
      <c r="J920" s="218"/>
      <c r="K920" s="218"/>
      <c r="L920" s="217"/>
      <c r="M920" s="217"/>
      <c r="N920" s="217"/>
      <c r="O920" s="217"/>
    </row>
    <row r="921" spans="1:15" x14ac:dyDescent="0.2">
      <c r="A921" s="217"/>
      <c r="B921" s="217"/>
      <c r="C921" s="217"/>
      <c r="D921" s="217"/>
      <c r="E921" s="217"/>
      <c r="F921" s="217"/>
      <c r="G921" s="218"/>
      <c r="H921" s="218"/>
      <c r="I921" s="218"/>
      <c r="J921" s="218"/>
      <c r="K921" s="218"/>
      <c r="L921" s="217"/>
      <c r="M921" s="217"/>
      <c r="N921" s="217"/>
      <c r="O921" s="217"/>
    </row>
    <row r="922" spans="1:15" x14ac:dyDescent="0.2">
      <c r="A922" s="217"/>
      <c r="B922" s="217"/>
      <c r="C922" s="217"/>
      <c r="D922" s="217"/>
      <c r="E922" s="217"/>
      <c r="F922" s="217"/>
      <c r="G922" s="218"/>
      <c r="H922" s="218"/>
      <c r="I922" s="218"/>
      <c r="J922" s="218"/>
      <c r="K922" s="218"/>
      <c r="L922" s="217"/>
      <c r="M922" s="217"/>
      <c r="N922" s="217"/>
      <c r="O922" s="217"/>
    </row>
    <row r="923" spans="1:15" x14ac:dyDescent="0.2">
      <c r="A923" s="217"/>
      <c r="B923" s="217"/>
      <c r="C923" s="217"/>
      <c r="D923" s="217"/>
      <c r="E923" s="217"/>
      <c r="F923" s="217"/>
      <c r="G923" s="218"/>
      <c r="H923" s="218"/>
      <c r="I923" s="218"/>
      <c r="J923" s="218"/>
      <c r="K923" s="218"/>
      <c r="L923" s="217"/>
      <c r="M923" s="217"/>
      <c r="N923" s="217"/>
      <c r="O923" s="217"/>
    </row>
    <row r="924" spans="1:15" x14ac:dyDescent="0.2">
      <c r="A924" s="217"/>
      <c r="B924" s="217"/>
      <c r="C924" s="217"/>
      <c r="D924" s="217"/>
      <c r="E924" s="217"/>
      <c r="F924" s="217"/>
      <c r="G924" s="218"/>
      <c r="H924" s="218"/>
      <c r="I924" s="218"/>
      <c r="J924" s="218"/>
      <c r="K924" s="218"/>
      <c r="L924" s="217"/>
      <c r="M924" s="217"/>
      <c r="N924" s="217"/>
      <c r="O924" s="217"/>
    </row>
    <row r="925" spans="1:15" x14ac:dyDescent="0.2">
      <c r="A925" s="217"/>
      <c r="B925" s="217"/>
      <c r="C925" s="217"/>
      <c r="D925" s="217"/>
      <c r="E925" s="217"/>
      <c r="F925" s="217"/>
      <c r="G925" s="218"/>
      <c r="H925" s="218"/>
      <c r="I925" s="218"/>
      <c r="J925" s="218"/>
      <c r="K925" s="218"/>
      <c r="L925" s="217"/>
      <c r="M925" s="217"/>
      <c r="N925" s="217"/>
      <c r="O925" s="217"/>
    </row>
    <row r="926" spans="1:15" x14ac:dyDescent="0.2">
      <c r="A926" s="217"/>
      <c r="B926" s="217"/>
      <c r="C926" s="217"/>
      <c r="D926" s="217"/>
      <c r="E926" s="217"/>
      <c r="F926" s="217"/>
      <c r="G926" s="218"/>
      <c r="H926" s="218"/>
      <c r="I926" s="218"/>
      <c r="J926" s="218"/>
      <c r="K926" s="218"/>
      <c r="L926" s="217"/>
      <c r="M926" s="217"/>
      <c r="N926" s="217"/>
      <c r="O926" s="217"/>
    </row>
    <row r="927" spans="1:15" x14ac:dyDescent="0.2">
      <c r="A927" s="217"/>
      <c r="B927" s="217"/>
      <c r="C927" s="217"/>
      <c r="D927" s="217"/>
      <c r="E927" s="217"/>
      <c r="F927" s="217"/>
      <c r="G927" s="218"/>
      <c r="H927" s="218"/>
      <c r="I927" s="218"/>
      <c r="J927" s="218"/>
      <c r="K927" s="218"/>
      <c r="L927" s="217"/>
      <c r="M927" s="217"/>
      <c r="N927" s="217"/>
      <c r="O927" s="217"/>
    </row>
    <row r="928" spans="1:15" x14ac:dyDescent="0.2">
      <c r="A928" s="217"/>
      <c r="B928" s="217"/>
      <c r="C928" s="217"/>
      <c r="D928" s="217"/>
      <c r="E928" s="217"/>
      <c r="F928" s="217"/>
      <c r="G928" s="218"/>
      <c r="H928" s="218"/>
      <c r="I928" s="218"/>
      <c r="J928" s="218"/>
      <c r="K928" s="218"/>
      <c r="L928" s="217"/>
      <c r="M928" s="217"/>
      <c r="N928" s="217"/>
      <c r="O928" s="217"/>
    </row>
    <row r="929" spans="1:15" x14ac:dyDescent="0.2">
      <c r="A929" s="217"/>
      <c r="B929" s="217"/>
      <c r="C929" s="217"/>
      <c r="D929" s="217"/>
      <c r="E929" s="217"/>
      <c r="F929" s="217"/>
      <c r="G929" s="218"/>
      <c r="H929" s="218"/>
      <c r="I929" s="218"/>
      <c r="J929" s="218"/>
      <c r="K929" s="218"/>
      <c r="L929" s="217"/>
      <c r="M929" s="217"/>
      <c r="N929" s="217"/>
      <c r="O929" s="217"/>
    </row>
    <row r="930" spans="1:15" x14ac:dyDescent="0.2">
      <c r="A930" s="217"/>
      <c r="B930" s="217"/>
      <c r="C930" s="217"/>
      <c r="D930" s="217"/>
      <c r="E930" s="217"/>
      <c r="F930" s="217"/>
      <c r="G930" s="218"/>
      <c r="H930" s="218"/>
      <c r="I930" s="218"/>
      <c r="J930" s="218"/>
      <c r="K930" s="218"/>
      <c r="L930" s="217"/>
      <c r="M930" s="217"/>
      <c r="N930" s="217"/>
      <c r="O930" s="217"/>
    </row>
    <row r="931" spans="1:15" x14ac:dyDescent="0.2">
      <c r="A931" s="217"/>
      <c r="B931" s="217"/>
      <c r="C931" s="217"/>
      <c r="D931" s="217"/>
      <c r="E931" s="217"/>
      <c r="F931" s="217"/>
      <c r="G931" s="218"/>
      <c r="H931" s="218"/>
      <c r="I931" s="218"/>
      <c r="J931" s="218"/>
      <c r="K931" s="218"/>
      <c r="L931" s="217"/>
      <c r="M931" s="217"/>
      <c r="N931" s="217"/>
      <c r="O931" s="217"/>
    </row>
    <row r="932" spans="1:15" x14ac:dyDescent="0.2">
      <c r="A932" s="217"/>
      <c r="B932" s="217"/>
      <c r="C932" s="217"/>
      <c r="D932" s="217"/>
      <c r="E932" s="217"/>
      <c r="F932" s="217"/>
      <c r="G932" s="218"/>
      <c r="H932" s="218"/>
      <c r="I932" s="218"/>
      <c r="J932" s="218"/>
      <c r="K932" s="218"/>
      <c r="L932" s="217"/>
      <c r="M932" s="217"/>
      <c r="N932" s="217"/>
      <c r="O932" s="217"/>
    </row>
    <row r="933" spans="1:15" x14ac:dyDescent="0.2">
      <c r="A933" s="217"/>
      <c r="B933" s="217"/>
      <c r="C933" s="217"/>
      <c r="D933" s="217"/>
      <c r="E933" s="217"/>
      <c r="F933" s="217"/>
      <c r="G933" s="218"/>
      <c r="H933" s="218"/>
      <c r="I933" s="218"/>
      <c r="J933" s="218"/>
      <c r="K933" s="218"/>
      <c r="L933" s="217"/>
      <c r="M933" s="217"/>
      <c r="N933" s="217"/>
      <c r="O933" s="217"/>
    </row>
    <row r="934" spans="1:15" x14ac:dyDescent="0.2">
      <c r="A934" s="217"/>
      <c r="B934" s="217"/>
      <c r="C934" s="217"/>
      <c r="D934" s="217"/>
      <c r="E934" s="217"/>
      <c r="F934" s="217"/>
      <c r="G934" s="218"/>
      <c r="H934" s="218"/>
      <c r="I934" s="218"/>
      <c r="J934" s="218"/>
      <c r="K934" s="218"/>
      <c r="L934" s="217"/>
      <c r="M934" s="217"/>
      <c r="N934" s="217"/>
      <c r="O934" s="217"/>
    </row>
    <row r="935" spans="1:15" x14ac:dyDescent="0.2">
      <c r="A935" s="217"/>
      <c r="B935" s="217"/>
      <c r="C935" s="217"/>
      <c r="D935" s="217"/>
      <c r="E935" s="217"/>
      <c r="F935" s="217"/>
      <c r="G935" s="218"/>
      <c r="H935" s="218"/>
      <c r="I935" s="218"/>
      <c r="J935" s="218"/>
      <c r="K935" s="218"/>
      <c r="L935" s="217"/>
      <c r="M935" s="217"/>
      <c r="N935" s="217"/>
      <c r="O935" s="217"/>
    </row>
    <row r="936" spans="1:15" x14ac:dyDescent="0.2">
      <c r="A936" s="217"/>
      <c r="B936" s="217"/>
      <c r="C936" s="217"/>
      <c r="D936" s="217"/>
      <c r="E936" s="217"/>
      <c r="F936" s="217"/>
      <c r="G936" s="218"/>
      <c r="H936" s="218"/>
      <c r="I936" s="218"/>
      <c r="J936" s="218"/>
      <c r="K936" s="218"/>
      <c r="L936" s="217"/>
      <c r="M936" s="217"/>
      <c r="N936" s="217"/>
      <c r="O936" s="217"/>
    </row>
    <row r="937" spans="1:15" x14ac:dyDescent="0.2">
      <c r="A937" s="217"/>
      <c r="B937" s="217"/>
      <c r="C937" s="217"/>
      <c r="D937" s="217"/>
      <c r="E937" s="217"/>
      <c r="F937" s="217"/>
      <c r="G937" s="218"/>
      <c r="H937" s="218"/>
      <c r="I937" s="218"/>
      <c r="J937" s="218"/>
      <c r="K937" s="218"/>
      <c r="L937" s="217"/>
      <c r="M937" s="217"/>
      <c r="N937" s="217"/>
      <c r="O937" s="217"/>
    </row>
    <row r="938" spans="1:15" x14ac:dyDescent="0.2">
      <c r="A938" s="217"/>
      <c r="B938" s="217"/>
      <c r="C938" s="217"/>
      <c r="D938" s="217"/>
      <c r="E938" s="217"/>
      <c r="F938" s="217"/>
      <c r="G938" s="218"/>
      <c r="H938" s="218"/>
      <c r="I938" s="218"/>
      <c r="J938" s="218"/>
      <c r="K938" s="218"/>
      <c r="L938" s="217"/>
      <c r="M938" s="217"/>
      <c r="N938" s="217"/>
      <c r="O938" s="217"/>
    </row>
    <row r="939" spans="1:15" x14ac:dyDescent="0.2">
      <c r="A939" s="217"/>
      <c r="B939" s="217"/>
      <c r="C939" s="217"/>
      <c r="D939" s="217"/>
      <c r="E939" s="217"/>
      <c r="F939" s="217"/>
      <c r="G939" s="218"/>
      <c r="H939" s="218"/>
      <c r="I939" s="218"/>
      <c r="J939" s="218"/>
      <c r="K939" s="218"/>
      <c r="L939" s="217"/>
      <c r="M939" s="217"/>
      <c r="N939" s="217"/>
      <c r="O939" s="217"/>
    </row>
    <row r="940" spans="1:15" x14ac:dyDescent="0.2">
      <c r="A940" s="217"/>
      <c r="B940" s="217"/>
      <c r="C940" s="217"/>
      <c r="D940" s="217"/>
      <c r="E940" s="217"/>
      <c r="F940" s="217"/>
      <c r="G940" s="218"/>
      <c r="H940" s="218"/>
      <c r="I940" s="218"/>
      <c r="J940" s="218"/>
      <c r="K940" s="218"/>
      <c r="L940" s="217"/>
      <c r="M940" s="217"/>
      <c r="N940" s="217"/>
      <c r="O940" s="217"/>
    </row>
    <row r="941" spans="1:15" x14ac:dyDescent="0.2">
      <c r="A941" s="217"/>
      <c r="B941" s="217"/>
      <c r="C941" s="217"/>
      <c r="D941" s="217"/>
      <c r="E941" s="217"/>
      <c r="F941" s="217"/>
      <c r="G941" s="218"/>
      <c r="H941" s="218"/>
      <c r="I941" s="218"/>
      <c r="J941" s="218"/>
      <c r="K941" s="218"/>
      <c r="L941" s="217"/>
      <c r="M941" s="217"/>
      <c r="N941" s="217"/>
      <c r="O941" s="217"/>
    </row>
    <row r="942" spans="1:15" x14ac:dyDescent="0.2">
      <c r="A942" s="217"/>
      <c r="B942" s="217"/>
      <c r="C942" s="217"/>
      <c r="D942" s="217"/>
      <c r="E942" s="217"/>
      <c r="F942" s="217"/>
      <c r="G942" s="218"/>
      <c r="H942" s="218"/>
      <c r="I942" s="218"/>
      <c r="J942" s="218"/>
      <c r="K942" s="218"/>
      <c r="L942" s="217"/>
      <c r="M942" s="217"/>
      <c r="N942" s="217"/>
      <c r="O942" s="217"/>
    </row>
    <row r="943" spans="1:15" x14ac:dyDescent="0.2">
      <c r="A943" s="217"/>
      <c r="B943" s="217"/>
      <c r="C943" s="217"/>
      <c r="D943" s="217"/>
      <c r="E943" s="217"/>
      <c r="F943" s="217"/>
      <c r="G943" s="218"/>
      <c r="H943" s="218"/>
      <c r="I943" s="218"/>
      <c r="J943" s="218"/>
      <c r="K943" s="218"/>
      <c r="L943" s="217"/>
      <c r="M943" s="217"/>
      <c r="N943" s="217"/>
      <c r="O943" s="217"/>
    </row>
    <row r="944" spans="1:15" x14ac:dyDescent="0.2">
      <c r="A944" s="217"/>
      <c r="B944" s="217"/>
      <c r="C944" s="217"/>
      <c r="D944" s="217"/>
      <c r="E944" s="217"/>
      <c r="F944" s="217"/>
      <c r="G944" s="218"/>
      <c r="H944" s="218"/>
      <c r="I944" s="218"/>
      <c r="J944" s="218"/>
      <c r="K944" s="218"/>
      <c r="L944" s="217"/>
      <c r="M944" s="217"/>
      <c r="N944" s="217"/>
      <c r="O944" s="217"/>
    </row>
    <row r="945" spans="1:15" x14ac:dyDescent="0.2">
      <c r="A945" s="217"/>
      <c r="B945" s="217"/>
      <c r="C945" s="217"/>
      <c r="D945" s="217"/>
      <c r="E945" s="217"/>
      <c r="F945" s="217"/>
      <c r="G945" s="218"/>
      <c r="H945" s="218"/>
      <c r="I945" s="218"/>
      <c r="J945" s="218"/>
      <c r="K945" s="218"/>
      <c r="L945" s="217"/>
      <c r="M945" s="217"/>
      <c r="N945" s="217"/>
      <c r="O945" s="217"/>
    </row>
    <row r="946" spans="1:15" x14ac:dyDescent="0.2">
      <c r="A946" s="217"/>
      <c r="B946" s="217"/>
      <c r="C946" s="217"/>
      <c r="D946" s="217"/>
      <c r="E946" s="217"/>
      <c r="F946" s="217"/>
      <c r="G946" s="218"/>
      <c r="H946" s="218"/>
      <c r="I946" s="218"/>
      <c r="J946" s="218"/>
      <c r="K946" s="218"/>
      <c r="L946" s="217"/>
      <c r="M946" s="217"/>
      <c r="N946" s="217"/>
      <c r="O946" s="217"/>
    </row>
    <row r="947" spans="1:15" x14ac:dyDescent="0.2">
      <c r="A947" s="217"/>
      <c r="B947" s="217"/>
      <c r="C947" s="217"/>
      <c r="D947" s="217"/>
      <c r="E947" s="217"/>
      <c r="F947" s="217"/>
      <c r="G947" s="218"/>
      <c r="H947" s="218"/>
      <c r="I947" s="218"/>
      <c r="J947" s="218"/>
      <c r="K947" s="218"/>
      <c r="L947" s="217"/>
      <c r="M947" s="217"/>
      <c r="N947" s="217"/>
      <c r="O947" s="217"/>
    </row>
    <row r="948" spans="1:15" x14ac:dyDescent="0.2">
      <c r="A948" s="217"/>
      <c r="B948" s="217"/>
      <c r="C948" s="217"/>
      <c r="D948" s="217"/>
      <c r="E948" s="217"/>
      <c r="F948" s="217"/>
      <c r="G948" s="218"/>
      <c r="H948" s="218"/>
      <c r="I948" s="218"/>
      <c r="J948" s="218"/>
      <c r="K948" s="218"/>
      <c r="L948" s="217"/>
      <c r="M948" s="217"/>
      <c r="N948" s="217"/>
      <c r="O948" s="217"/>
    </row>
    <row r="949" spans="1:15" x14ac:dyDescent="0.2">
      <c r="A949" s="217"/>
      <c r="B949" s="217"/>
      <c r="C949" s="217"/>
      <c r="D949" s="217"/>
      <c r="E949" s="217"/>
      <c r="F949" s="217"/>
      <c r="G949" s="218"/>
      <c r="H949" s="218"/>
      <c r="I949" s="218"/>
      <c r="J949" s="218"/>
      <c r="K949" s="218"/>
      <c r="L949" s="217"/>
      <c r="M949" s="217"/>
      <c r="N949" s="217"/>
      <c r="O949" s="217"/>
    </row>
    <row r="950" spans="1:15" x14ac:dyDescent="0.2">
      <c r="A950" s="217"/>
      <c r="B950" s="217"/>
      <c r="C950" s="217"/>
      <c r="D950" s="217"/>
      <c r="E950" s="217"/>
      <c r="F950" s="217"/>
      <c r="G950" s="218"/>
      <c r="H950" s="218"/>
      <c r="I950" s="218"/>
      <c r="J950" s="218"/>
      <c r="K950" s="218"/>
      <c r="L950" s="217"/>
      <c r="M950" s="217"/>
      <c r="N950" s="217"/>
      <c r="O950" s="217"/>
    </row>
    <row r="951" spans="1:15" x14ac:dyDescent="0.2">
      <c r="A951" s="217"/>
      <c r="B951" s="217"/>
      <c r="C951" s="217"/>
      <c r="D951" s="217"/>
      <c r="E951" s="217"/>
      <c r="F951" s="217"/>
      <c r="G951" s="218"/>
      <c r="H951" s="218"/>
      <c r="I951" s="218"/>
      <c r="J951" s="218"/>
      <c r="K951" s="218"/>
      <c r="L951" s="217"/>
      <c r="M951" s="217"/>
      <c r="N951" s="217"/>
      <c r="O951" s="217"/>
    </row>
    <row r="952" spans="1:15" x14ac:dyDescent="0.2">
      <c r="A952" s="217"/>
      <c r="B952" s="217"/>
      <c r="C952" s="217"/>
      <c r="D952" s="217"/>
      <c r="E952" s="217"/>
      <c r="F952" s="217"/>
      <c r="G952" s="218"/>
      <c r="H952" s="218"/>
      <c r="I952" s="218"/>
      <c r="J952" s="218"/>
      <c r="K952" s="218"/>
      <c r="L952" s="217"/>
      <c r="M952" s="217"/>
      <c r="N952" s="217"/>
      <c r="O952" s="217"/>
    </row>
    <row r="953" spans="1:15" x14ac:dyDescent="0.2">
      <c r="A953" s="217"/>
      <c r="B953" s="217"/>
      <c r="C953" s="217"/>
      <c r="D953" s="217"/>
      <c r="E953" s="217"/>
      <c r="F953" s="217"/>
      <c r="G953" s="218"/>
      <c r="H953" s="218"/>
      <c r="I953" s="218"/>
      <c r="J953" s="218"/>
      <c r="K953" s="218"/>
      <c r="L953" s="217"/>
      <c r="M953" s="217"/>
      <c r="N953" s="217"/>
      <c r="O953" s="217"/>
    </row>
    <row r="954" spans="1:15" x14ac:dyDescent="0.2">
      <c r="A954" s="217"/>
      <c r="B954" s="217"/>
      <c r="C954" s="217"/>
      <c r="D954" s="217"/>
      <c r="E954" s="217"/>
      <c r="F954" s="217"/>
      <c r="G954" s="218"/>
      <c r="H954" s="218"/>
      <c r="I954" s="218"/>
      <c r="J954" s="218"/>
      <c r="K954" s="218"/>
      <c r="L954" s="217"/>
      <c r="M954" s="217"/>
      <c r="N954" s="217"/>
      <c r="O954" s="217"/>
    </row>
    <row r="955" spans="1:15" x14ac:dyDescent="0.2">
      <c r="A955" s="217"/>
      <c r="B955" s="217"/>
      <c r="C955" s="217"/>
      <c r="D955" s="217"/>
      <c r="E955" s="217"/>
      <c r="F955" s="217"/>
      <c r="G955" s="218"/>
      <c r="H955" s="218"/>
      <c r="I955" s="218"/>
      <c r="J955" s="218"/>
      <c r="K955" s="218"/>
      <c r="L955" s="217"/>
      <c r="M955" s="217"/>
      <c r="N955" s="217"/>
      <c r="O955" s="217"/>
    </row>
    <row r="956" spans="1:15" x14ac:dyDescent="0.2">
      <c r="A956" s="217"/>
      <c r="B956" s="217"/>
      <c r="C956" s="217"/>
      <c r="D956" s="217"/>
      <c r="E956" s="217"/>
      <c r="F956" s="217"/>
      <c r="G956" s="218"/>
      <c r="H956" s="218"/>
      <c r="I956" s="218"/>
      <c r="J956" s="218"/>
      <c r="K956" s="218"/>
      <c r="L956" s="217"/>
      <c r="M956" s="217"/>
      <c r="N956" s="217"/>
      <c r="O956" s="217"/>
    </row>
    <row r="957" spans="1:15" x14ac:dyDescent="0.2">
      <c r="A957" s="217"/>
      <c r="B957" s="217"/>
      <c r="C957" s="217"/>
      <c r="D957" s="217"/>
      <c r="E957" s="217"/>
      <c r="F957" s="217"/>
      <c r="G957" s="218"/>
      <c r="H957" s="218"/>
      <c r="I957" s="218"/>
      <c r="J957" s="218"/>
      <c r="K957" s="218"/>
      <c r="L957" s="217"/>
      <c r="M957" s="217"/>
      <c r="N957" s="217"/>
      <c r="O957" s="217"/>
    </row>
    <row r="958" spans="1:15" x14ac:dyDescent="0.2">
      <c r="A958" s="217"/>
      <c r="B958" s="217"/>
      <c r="C958" s="217"/>
      <c r="D958" s="217"/>
      <c r="E958" s="217"/>
      <c r="F958" s="217"/>
      <c r="G958" s="218"/>
      <c r="H958" s="218"/>
      <c r="I958" s="218"/>
      <c r="J958" s="218"/>
      <c r="K958" s="218"/>
      <c r="L958" s="217"/>
      <c r="M958" s="217"/>
      <c r="N958" s="217"/>
      <c r="O958" s="217"/>
    </row>
    <row r="959" spans="1:15" x14ac:dyDescent="0.2">
      <c r="A959" s="217"/>
      <c r="B959" s="217"/>
      <c r="C959" s="217"/>
      <c r="D959" s="217"/>
      <c r="E959" s="217"/>
      <c r="F959" s="217"/>
      <c r="G959" s="218"/>
      <c r="H959" s="218"/>
      <c r="I959" s="218"/>
      <c r="J959" s="218"/>
      <c r="K959" s="218"/>
      <c r="L959" s="217"/>
      <c r="M959" s="217"/>
      <c r="N959" s="217"/>
      <c r="O959" s="217"/>
    </row>
    <row r="960" spans="1:15" x14ac:dyDescent="0.2">
      <c r="A960" s="217"/>
      <c r="B960" s="217"/>
      <c r="C960" s="217"/>
      <c r="D960" s="217"/>
      <c r="E960" s="217"/>
      <c r="F960" s="217"/>
      <c r="G960" s="218"/>
      <c r="H960" s="218"/>
      <c r="I960" s="218"/>
      <c r="J960" s="218"/>
      <c r="K960" s="218"/>
      <c r="L960" s="217"/>
      <c r="M960" s="217"/>
      <c r="N960" s="217"/>
      <c r="O960" s="217"/>
    </row>
    <row r="961" spans="1:15" x14ac:dyDescent="0.2">
      <c r="A961" s="217"/>
      <c r="B961" s="217"/>
      <c r="C961" s="217"/>
      <c r="D961" s="217"/>
      <c r="E961" s="217"/>
      <c r="F961" s="217"/>
      <c r="G961" s="218"/>
      <c r="H961" s="218"/>
      <c r="I961" s="218"/>
      <c r="J961" s="218"/>
      <c r="K961" s="218"/>
      <c r="L961" s="217"/>
      <c r="M961" s="217"/>
      <c r="N961" s="217"/>
      <c r="O961" s="217"/>
    </row>
    <row r="962" spans="1:15" x14ac:dyDescent="0.2">
      <c r="A962" s="217"/>
      <c r="B962" s="217"/>
      <c r="C962" s="217"/>
      <c r="D962" s="217"/>
      <c r="E962" s="217"/>
      <c r="F962" s="217"/>
      <c r="G962" s="218"/>
      <c r="H962" s="218"/>
      <c r="I962" s="218"/>
      <c r="J962" s="218"/>
      <c r="K962" s="218"/>
      <c r="L962" s="217"/>
      <c r="M962" s="217"/>
      <c r="N962" s="217"/>
      <c r="O962" s="217"/>
    </row>
    <row r="963" spans="1:15" x14ac:dyDescent="0.2">
      <c r="A963" s="217"/>
      <c r="B963" s="217"/>
      <c r="C963" s="217"/>
      <c r="D963" s="217"/>
      <c r="E963" s="217"/>
      <c r="F963" s="217"/>
      <c r="G963" s="218"/>
      <c r="H963" s="218"/>
      <c r="I963" s="218"/>
      <c r="J963" s="218"/>
      <c r="K963" s="218"/>
      <c r="L963" s="217"/>
      <c r="M963" s="217"/>
      <c r="N963" s="217"/>
      <c r="O963" s="217"/>
    </row>
    <row r="964" spans="1:15" x14ac:dyDescent="0.2">
      <c r="A964" s="217"/>
      <c r="B964" s="217"/>
      <c r="C964" s="217"/>
      <c r="D964" s="217"/>
      <c r="E964" s="217"/>
      <c r="F964" s="217"/>
      <c r="G964" s="218"/>
      <c r="H964" s="218"/>
      <c r="I964" s="218"/>
      <c r="J964" s="218"/>
      <c r="K964" s="218"/>
      <c r="L964" s="217"/>
      <c r="M964" s="217"/>
      <c r="N964" s="217"/>
      <c r="O964" s="217"/>
    </row>
    <row r="965" spans="1:15" x14ac:dyDescent="0.2">
      <c r="A965" s="217"/>
      <c r="B965" s="217"/>
      <c r="C965" s="217"/>
      <c r="D965" s="217"/>
      <c r="E965" s="217"/>
      <c r="F965" s="217"/>
      <c r="G965" s="218"/>
      <c r="H965" s="218"/>
      <c r="I965" s="218"/>
      <c r="J965" s="218"/>
      <c r="K965" s="218"/>
      <c r="L965" s="217"/>
      <c r="M965" s="217"/>
      <c r="N965" s="217"/>
      <c r="O965" s="217"/>
    </row>
    <row r="966" spans="1:15" x14ac:dyDescent="0.2">
      <c r="A966" s="217"/>
      <c r="B966" s="217"/>
      <c r="C966" s="217"/>
      <c r="D966" s="217"/>
      <c r="E966" s="217"/>
      <c r="F966" s="217"/>
      <c r="G966" s="218"/>
      <c r="H966" s="218"/>
      <c r="I966" s="218"/>
      <c r="J966" s="218"/>
      <c r="K966" s="218"/>
      <c r="L966" s="217"/>
      <c r="M966" s="217"/>
      <c r="N966" s="217"/>
      <c r="O966" s="217"/>
    </row>
    <row r="967" spans="1:15" x14ac:dyDescent="0.2">
      <c r="A967" s="217"/>
      <c r="B967" s="217"/>
      <c r="C967" s="217"/>
      <c r="D967" s="217"/>
      <c r="E967" s="217"/>
      <c r="F967" s="217"/>
      <c r="G967" s="218"/>
      <c r="H967" s="218"/>
      <c r="I967" s="218"/>
      <c r="J967" s="218"/>
      <c r="K967" s="218"/>
      <c r="L967" s="217"/>
      <c r="M967" s="217"/>
      <c r="N967" s="217"/>
      <c r="O967" s="217"/>
    </row>
    <row r="968" spans="1:15" x14ac:dyDescent="0.2">
      <c r="A968" s="217"/>
      <c r="B968" s="217"/>
      <c r="C968" s="217"/>
      <c r="D968" s="217"/>
      <c r="E968" s="217"/>
      <c r="F968" s="217"/>
      <c r="G968" s="218"/>
      <c r="H968" s="218"/>
      <c r="I968" s="218"/>
      <c r="J968" s="218"/>
      <c r="K968" s="218"/>
      <c r="L968" s="217"/>
      <c r="M968" s="217"/>
      <c r="N968" s="217"/>
      <c r="O968" s="217"/>
    </row>
    <row r="969" spans="1:15" x14ac:dyDescent="0.2">
      <c r="A969" s="217"/>
      <c r="B969" s="217"/>
      <c r="C969" s="217"/>
      <c r="D969" s="217"/>
      <c r="E969" s="217"/>
      <c r="F969" s="217"/>
      <c r="G969" s="218"/>
      <c r="H969" s="218"/>
      <c r="I969" s="218"/>
      <c r="J969" s="218"/>
      <c r="K969" s="218"/>
      <c r="L969" s="217"/>
      <c r="M969" s="217"/>
      <c r="N969" s="217"/>
      <c r="O969" s="217"/>
    </row>
    <row r="970" spans="1:15" x14ac:dyDescent="0.2">
      <c r="A970" s="217"/>
      <c r="B970" s="217"/>
      <c r="C970" s="217"/>
      <c r="D970" s="217"/>
      <c r="E970" s="217"/>
      <c r="F970" s="217"/>
      <c r="G970" s="218"/>
      <c r="H970" s="218"/>
      <c r="I970" s="218"/>
      <c r="J970" s="218"/>
      <c r="K970" s="218"/>
      <c r="L970" s="217"/>
      <c r="M970" s="217"/>
      <c r="N970" s="217"/>
      <c r="O970" s="217"/>
    </row>
    <row r="971" spans="1:15" x14ac:dyDescent="0.2">
      <c r="A971" s="217"/>
      <c r="B971" s="217"/>
      <c r="C971" s="217"/>
      <c r="D971" s="217"/>
      <c r="E971" s="217"/>
      <c r="F971" s="217"/>
      <c r="G971" s="218"/>
      <c r="H971" s="218"/>
      <c r="I971" s="218"/>
      <c r="J971" s="218"/>
      <c r="K971" s="218"/>
      <c r="L971" s="217"/>
      <c r="M971" s="217"/>
      <c r="N971" s="217"/>
      <c r="O971" s="217"/>
    </row>
    <row r="972" spans="1:15" x14ac:dyDescent="0.2">
      <c r="A972" s="217"/>
      <c r="B972" s="217"/>
      <c r="C972" s="217"/>
      <c r="D972" s="217"/>
      <c r="E972" s="217"/>
      <c r="F972" s="217"/>
      <c r="G972" s="218"/>
      <c r="H972" s="218"/>
      <c r="I972" s="218"/>
      <c r="J972" s="218"/>
      <c r="K972" s="218"/>
      <c r="L972" s="217"/>
      <c r="M972" s="217"/>
      <c r="N972" s="217"/>
      <c r="O972" s="217"/>
    </row>
    <row r="973" spans="1:15" x14ac:dyDescent="0.2">
      <c r="A973" s="217"/>
      <c r="B973" s="217"/>
      <c r="C973" s="217"/>
      <c r="D973" s="217"/>
      <c r="E973" s="217"/>
      <c r="F973" s="217"/>
      <c r="G973" s="218"/>
      <c r="H973" s="218"/>
      <c r="I973" s="218"/>
      <c r="J973" s="218"/>
      <c r="K973" s="218"/>
      <c r="L973" s="217"/>
      <c r="M973" s="217"/>
      <c r="N973" s="217"/>
      <c r="O973" s="217"/>
    </row>
    <row r="974" spans="1:15" x14ac:dyDescent="0.2">
      <c r="A974" s="217"/>
      <c r="B974" s="217"/>
      <c r="C974" s="217"/>
      <c r="D974" s="217"/>
      <c r="E974" s="217"/>
      <c r="F974" s="217"/>
      <c r="G974" s="218"/>
      <c r="H974" s="218"/>
      <c r="I974" s="218"/>
      <c r="J974" s="218"/>
      <c r="K974" s="218"/>
      <c r="L974" s="217"/>
      <c r="M974" s="217"/>
      <c r="N974" s="217"/>
      <c r="O974" s="217"/>
    </row>
    <row r="975" spans="1:15" x14ac:dyDescent="0.2">
      <c r="A975" s="217"/>
      <c r="B975" s="217"/>
      <c r="C975" s="217"/>
      <c r="D975" s="217"/>
      <c r="E975" s="217"/>
      <c r="F975" s="217"/>
      <c r="G975" s="218"/>
      <c r="H975" s="218"/>
      <c r="I975" s="218"/>
      <c r="J975" s="218"/>
      <c r="K975" s="218"/>
      <c r="L975" s="217"/>
      <c r="M975" s="217"/>
      <c r="N975" s="217"/>
      <c r="O975" s="217"/>
    </row>
    <row r="976" spans="1:15" x14ac:dyDescent="0.2">
      <c r="A976" s="217"/>
      <c r="B976" s="217"/>
      <c r="C976" s="217"/>
      <c r="D976" s="217"/>
      <c r="E976" s="217"/>
      <c r="F976" s="217"/>
      <c r="G976" s="218"/>
      <c r="H976" s="218"/>
      <c r="I976" s="218"/>
      <c r="J976" s="218"/>
      <c r="K976" s="218"/>
      <c r="L976" s="217"/>
      <c r="M976" s="217"/>
      <c r="N976" s="217"/>
      <c r="O976" s="217"/>
    </row>
    <row r="977" spans="1:15" x14ac:dyDescent="0.2">
      <c r="A977" s="217"/>
      <c r="B977" s="217"/>
      <c r="C977" s="217"/>
      <c r="D977" s="217"/>
      <c r="E977" s="217"/>
      <c r="F977" s="217"/>
      <c r="G977" s="218"/>
      <c r="H977" s="218"/>
      <c r="I977" s="218"/>
      <c r="J977" s="218"/>
      <c r="K977" s="218"/>
      <c r="L977" s="217"/>
      <c r="M977" s="217"/>
      <c r="N977" s="217"/>
      <c r="O977" s="217"/>
    </row>
    <row r="978" spans="1:15" x14ac:dyDescent="0.2">
      <c r="A978" s="217"/>
      <c r="B978" s="217"/>
      <c r="C978" s="217"/>
      <c r="D978" s="217"/>
      <c r="E978" s="217"/>
      <c r="F978" s="217"/>
      <c r="G978" s="218"/>
      <c r="H978" s="218"/>
      <c r="I978" s="218"/>
      <c r="J978" s="218"/>
      <c r="K978" s="218"/>
      <c r="L978" s="217"/>
      <c r="M978" s="217"/>
      <c r="N978" s="217"/>
      <c r="O978" s="217"/>
    </row>
    <row r="979" spans="1:15" x14ac:dyDescent="0.2">
      <c r="A979" s="217"/>
      <c r="B979" s="217"/>
      <c r="C979" s="217"/>
      <c r="D979" s="217"/>
      <c r="E979" s="217"/>
      <c r="F979" s="217"/>
      <c r="G979" s="218"/>
      <c r="H979" s="218"/>
      <c r="I979" s="218"/>
      <c r="J979" s="218"/>
      <c r="K979" s="218"/>
      <c r="L979" s="217"/>
      <c r="M979" s="217"/>
      <c r="N979" s="217"/>
      <c r="O979" s="217"/>
    </row>
    <row r="980" spans="1:15" x14ac:dyDescent="0.2">
      <c r="A980" s="217"/>
      <c r="B980" s="217"/>
      <c r="C980" s="217"/>
      <c r="D980" s="217"/>
      <c r="E980" s="217"/>
      <c r="F980" s="217"/>
      <c r="G980" s="218"/>
      <c r="H980" s="218"/>
      <c r="I980" s="218"/>
      <c r="J980" s="218"/>
      <c r="K980" s="218"/>
      <c r="L980" s="217"/>
      <c r="M980" s="217"/>
      <c r="N980" s="217"/>
      <c r="O980" s="217"/>
    </row>
    <row r="981" spans="1:15" x14ac:dyDescent="0.2">
      <c r="A981" s="217"/>
      <c r="B981" s="217"/>
      <c r="C981" s="217"/>
      <c r="D981" s="217"/>
      <c r="E981" s="217"/>
      <c r="F981" s="217"/>
      <c r="G981" s="218"/>
      <c r="H981" s="218"/>
      <c r="I981" s="218"/>
      <c r="J981" s="218"/>
      <c r="K981" s="218"/>
      <c r="L981" s="217"/>
      <c r="M981" s="217"/>
      <c r="N981" s="217"/>
      <c r="O981" s="217"/>
    </row>
    <row r="982" spans="1:15" x14ac:dyDescent="0.2">
      <c r="A982" s="217"/>
      <c r="B982" s="217"/>
      <c r="C982" s="217"/>
      <c r="D982" s="217"/>
      <c r="E982" s="217"/>
      <c r="F982" s="217"/>
      <c r="G982" s="218"/>
      <c r="H982" s="218"/>
      <c r="I982" s="218"/>
      <c r="J982" s="218"/>
      <c r="K982" s="218"/>
      <c r="L982" s="217"/>
      <c r="M982" s="217"/>
      <c r="N982" s="217"/>
      <c r="O982" s="217"/>
    </row>
    <row r="983" spans="1:15" x14ac:dyDescent="0.2">
      <c r="A983" s="217"/>
      <c r="B983" s="217"/>
      <c r="C983" s="217"/>
      <c r="D983" s="217"/>
      <c r="E983" s="217"/>
      <c r="F983" s="217"/>
      <c r="G983" s="218"/>
      <c r="H983" s="218"/>
      <c r="I983" s="218"/>
      <c r="J983" s="218"/>
      <c r="K983" s="218"/>
      <c r="L983" s="217"/>
      <c r="M983" s="217"/>
      <c r="N983" s="217"/>
      <c r="O983" s="217"/>
    </row>
    <row r="984" spans="1:15" x14ac:dyDescent="0.2">
      <c r="A984" s="217"/>
      <c r="B984" s="217"/>
      <c r="C984" s="217"/>
      <c r="D984" s="217"/>
      <c r="E984" s="217"/>
      <c r="F984" s="217"/>
      <c r="G984" s="218"/>
      <c r="H984" s="218"/>
      <c r="I984" s="218"/>
      <c r="J984" s="218"/>
      <c r="K984" s="218"/>
      <c r="L984" s="217"/>
      <c r="M984" s="217"/>
      <c r="N984" s="217"/>
      <c r="O984" s="217"/>
    </row>
    <row r="985" spans="1:15" x14ac:dyDescent="0.2">
      <c r="A985" s="217"/>
      <c r="B985" s="217"/>
      <c r="C985" s="217"/>
      <c r="D985" s="217"/>
      <c r="E985" s="217"/>
      <c r="F985" s="217"/>
      <c r="G985" s="218"/>
      <c r="H985" s="218"/>
      <c r="I985" s="218"/>
      <c r="J985" s="218"/>
      <c r="K985" s="218"/>
      <c r="L985" s="217"/>
      <c r="M985" s="217"/>
      <c r="N985" s="217"/>
      <c r="O985" s="217"/>
    </row>
    <row r="986" spans="1:15" x14ac:dyDescent="0.2">
      <c r="A986" s="217"/>
      <c r="B986" s="217"/>
      <c r="C986" s="217"/>
      <c r="D986" s="217"/>
      <c r="E986" s="217"/>
      <c r="F986" s="217"/>
      <c r="G986" s="218"/>
      <c r="H986" s="218"/>
      <c r="I986" s="218"/>
      <c r="J986" s="218"/>
      <c r="K986" s="218"/>
      <c r="L986" s="217"/>
      <c r="M986" s="217"/>
      <c r="N986" s="217"/>
      <c r="O986" s="217"/>
    </row>
    <row r="987" spans="1:15" x14ac:dyDescent="0.2">
      <c r="A987" s="217"/>
      <c r="B987" s="217"/>
      <c r="C987" s="217"/>
      <c r="D987" s="217"/>
      <c r="E987" s="217"/>
      <c r="F987" s="217"/>
      <c r="G987" s="218"/>
      <c r="H987" s="218"/>
      <c r="I987" s="218"/>
      <c r="J987" s="218"/>
      <c r="K987" s="218"/>
      <c r="L987" s="217"/>
      <c r="M987" s="217"/>
      <c r="N987" s="217"/>
      <c r="O987" s="217"/>
    </row>
    <row r="988" spans="1:15" x14ac:dyDescent="0.2">
      <c r="A988" s="217"/>
      <c r="B988" s="217"/>
      <c r="C988" s="217"/>
      <c r="D988" s="217"/>
      <c r="E988" s="217"/>
      <c r="F988" s="217"/>
      <c r="G988" s="218"/>
      <c r="H988" s="218"/>
      <c r="I988" s="218"/>
      <c r="J988" s="218"/>
      <c r="K988" s="218"/>
      <c r="L988" s="217"/>
      <c r="M988" s="217"/>
      <c r="N988" s="217"/>
      <c r="O988" s="217"/>
    </row>
    <row r="989" spans="1:15" x14ac:dyDescent="0.2">
      <c r="A989" s="217"/>
      <c r="B989" s="217"/>
      <c r="C989" s="217"/>
      <c r="D989" s="217"/>
      <c r="E989" s="217"/>
      <c r="F989" s="217"/>
      <c r="G989" s="218"/>
      <c r="H989" s="218"/>
      <c r="I989" s="218"/>
      <c r="J989" s="218"/>
      <c r="K989" s="218"/>
      <c r="L989" s="217"/>
      <c r="M989" s="217"/>
      <c r="N989" s="217"/>
      <c r="O989" s="217"/>
    </row>
    <row r="990" spans="1:15" x14ac:dyDescent="0.2">
      <c r="A990" s="217"/>
      <c r="B990" s="217"/>
      <c r="C990" s="217"/>
      <c r="D990" s="217"/>
      <c r="E990" s="217"/>
      <c r="F990" s="217"/>
      <c r="G990" s="218"/>
      <c r="H990" s="218"/>
      <c r="I990" s="218"/>
      <c r="J990" s="218"/>
      <c r="K990" s="218"/>
      <c r="L990" s="217"/>
      <c r="M990" s="217"/>
      <c r="N990" s="217"/>
      <c r="O990" s="217"/>
    </row>
    <row r="991" spans="1:15" x14ac:dyDescent="0.2">
      <c r="A991" s="217"/>
      <c r="B991" s="217"/>
      <c r="C991" s="217"/>
      <c r="D991" s="217"/>
      <c r="E991" s="217"/>
      <c r="F991" s="217"/>
      <c r="G991" s="218"/>
      <c r="H991" s="218"/>
      <c r="I991" s="218"/>
      <c r="J991" s="218"/>
      <c r="K991" s="218"/>
      <c r="L991" s="217"/>
      <c r="M991" s="217"/>
      <c r="N991" s="217"/>
      <c r="O991" s="217"/>
    </row>
    <row r="992" spans="1:15" x14ac:dyDescent="0.2">
      <c r="A992" s="217"/>
      <c r="B992" s="217"/>
      <c r="C992" s="217"/>
      <c r="D992" s="217"/>
      <c r="E992" s="217"/>
      <c r="F992" s="217"/>
      <c r="G992" s="218"/>
      <c r="H992" s="218"/>
      <c r="I992" s="218"/>
      <c r="J992" s="218"/>
      <c r="K992" s="218"/>
      <c r="L992" s="217"/>
      <c r="M992" s="217"/>
      <c r="N992" s="217"/>
      <c r="O992" s="217"/>
    </row>
    <row r="993" spans="1:15" x14ac:dyDescent="0.2">
      <c r="A993" s="217"/>
      <c r="B993" s="217"/>
      <c r="C993" s="217"/>
      <c r="D993" s="217"/>
      <c r="E993" s="217"/>
      <c r="F993" s="217"/>
      <c r="G993" s="218"/>
      <c r="H993" s="218"/>
      <c r="I993" s="218"/>
      <c r="J993" s="218"/>
      <c r="K993" s="218"/>
      <c r="L993" s="217"/>
      <c r="M993" s="217"/>
      <c r="N993" s="217"/>
      <c r="O993" s="217"/>
    </row>
    <row r="994" spans="1:15" x14ac:dyDescent="0.2">
      <c r="A994" s="217"/>
      <c r="B994" s="217"/>
      <c r="C994" s="217"/>
      <c r="D994" s="217"/>
      <c r="E994" s="217"/>
      <c r="F994" s="217"/>
      <c r="G994" s="218"/>
      <c r="H994" s="218"/>
      <c r="I994" s="218"/>
      <c r="J994" s="218"/>
      <c r="K994" s="218"/>
      <c r="L994" s="217"/>
      <c r="M994" s="217"/>
      <c r="N994" s="217"/>
      <c r="O994" s="217"/>
    </row>
    <row r="995" spans="1:15" x14ac:dyDescent="0.2">
      <c r="A995" s="217"/>
      <c r="B995" s="217"/>
      <c r="C995" s="217"/>
      <c r="D995" s="217"/>
      <c r="E995" s="217"/>
      <c r="F995" s="217"/>
      <c r="G995" s="218"/>
      <c r="H995" s="218"/>
      <c r="I995" s="218"/>
      <c r="J995" s="218"/>
      <c r="K995" s="218"/>
      <c r="L995" s="217"/>
      <c r="M995" s="217"/>
      <c r="N995" s="217"/>
      <c r="O995" s="217"/>
    </row>
    <row r="996" spans="1:15" x14ac:dyDescent="0.2">
      <c r="A996" s="217"/>
      <c r="B996" s="217"/>
      <c r="C996" s="217"/>
      <c r="D996" s="217"/>
      <c r="E996" s="217"/>
      <c r="F996" s="217"/>
      <c r="G996" s="218"/>
      <c r="H996" s="218"/>
      <c r="I996" s="218"/>
      <c r="J996" s="218"/>
      <c r="K996" s="218"/>
      <c r="L996" s="217"/>
      <c r="M996" s="217"/>
      <c r="N996" s="217"/>
      <c r="O996" s="217"/>
    </row>
    <row r="997" spans="1:15" x14ac:dyDescent="0.2">
      <c r="A997" s="217"/>
      <c r="B997" s="217"/>
      <c r="C997" s="217"/>
      <c r="D997" s="217"/>
      <c r="E997" s="217"/>
      <c r="F997" s="217"/>
      <c r="G997" s="218"/>
      <c r="H997" s="218"/>
      <c r="I997" s="218"/>
      <c r="J997" s="218"/>
      <c r="K997" s="218"/>
      <c r="L997" s="217"/>
      <c r="M997" s="217"/>
      <c r="N997" s="217"/>
      <c r="O997" s="217"/>
    </row>
    <row r="998" spans="1:15" x14ac:dyDescent="0.2">
      <c r="A998" s="217"/>
      <c r="B998" s="217"/>
      <c r="C998" s="217"/>
      <c r="D998" s="217"/>
      <c r="E998" s="217"/>
      <c r="F998" s="217"/>
      <c r="G998" s="218"/>
      <c r="H998" s="218"/>
      <c r="I998" s="218"/>
      <c r="J998" s="218"/>
      <c r="K998" s="218"/>
      <c r="L998" s="217"/>
      <c r="M998" s="217"/>
      <c r="N998" s="217"/>
      <c r="O998" s="217"/>
    </row>
    <row r="999" spans="1:15" x14ac:dyDescent="0.2">
      <c r="A999" s="217"/>
      <c r="B999" s="217"/>
      <c r="C999" s="217"/>
      <c r="D999" s="217"/>
      <c r="E999" s="217"/>
      <c r="F999" s="217"/>
      <c r="G999" s="218"/>
      <c r="H999" s="218"/>
      <c r="I999" s="218"/>
      <c r="J999" s="218"/>
      <c r="K999" s="218"/>
      <c r="L999" s="217"/>
      <c r="M999" s="217"/>
      <c r="N999" s="217"/>
      <c r="O999" s="217"/>
    </row>
    <row r="1000" spans="1:15" x14ac:dyDescent="0.2">
      <c r="A1000" s="217"/>
      <c r="B1000" s="217"/>
      <c r="C1000" s="217"/>
      <c r="D1000" s="217"/>
      <c r="E1000" s="217"/>
      <c r="F1000" s="217"/>
      <c r="G1000" s="218"/>
      <c r="H1000" s="218"/>
      <c r="I1000" s="218"/>
      <c r="J1000" s="218"/>
      <c r="K1000" s="218"/>
      <c r="L1000" s="217"/>
      <c r="M1000" s="217"/>
      <c r="N1000" s="217"/>
      <c r="O1000" s="217"/>
    </row>
    <row r="1001" spans="1:15" x14ac:dyDescent="0.2">
      <c r="A1001" s="217"/>
      <c r="B1001" s="217"/>
      <c r="C1001" s="217"/>
      <c r="D1001" s="217"/>
      <c r="E1001" s="217"/>
      <c r="F1001" s="217"/>
      <c r="G1001" s="218"/>
      <c r="H1001" s="218"/>
      <c r="I1001" s="218"/>
      <c r="J1001" s="218"/>
      <c r="K1001" s="218"/>
      <c r="L1001" s="217"/>
      <c r="M1001" s="217"/>
      <c r="N1001" s="217"/>
      <c r="O1001" s="217"/>
    </row>
    <row r="1002" spans="1:15" x14ac:dyDescent="0.2">
      <c r="A1002" s="217"/>
      <c r="B1002" s="217"/>
      <c r="C1002" s="217"/>
      <c r="D1002" s="217"/>
      <c r="E1002" s="217"/>
      <c r="F1002" s="217"/>
      <c r="G1002" s="218"/>
      <c r="H1002" s="218"/>
      <c r="I1002" s="218"/>
      <c r="J1002" s="218"/>
      <c r="K1002" s="218"/>
      <c r="L1002" s="217"/>
      <c r="M1002" s="217"/>
      <c r="N1002" s="217"/>
      <c r="O1002" s="217"/>
    </row>
    <row r="1003" spans="1:15" x14ac:dyDescent="0.2">
      <c r="A1003" s="217"/>
      <c r="B1003" s="217"/>
      <c r="C1003" s="217"/>
      <c r="D1003" s="217"/>
      <c r="E1003" s="217"/>
      <c r="F1003" s="217"/>
      <c r="G1003" s="218"/>
      <c r="H1003" s="218"/>
      <c r="I1003" s="218"/>
      <c r="J1003" s="218"/>
      <c r="K1003" s="218"/>
      <c r="L1003" s="217"/>
      <c r="M1003" s="217"/>
      <c r="N1003" s="217"/>
      <c r="O1003" s="217"/>
    </row>
    <row r="1004" spans="1:15" x14ac:dyDescent="0.2">
      <c r="A1004" s="217"/>
      <c r="B1004" s="217"/>
      <c r="C1004" s="217"/>
      <c r="D1004" s="217"/>
      <c r="E1004" s="217"/>
      <c r="F1004" s="217"/>
      <c r="G1004" s="218"/>
      <c r="H1004" s="218"/>
      <c r="I1004" s="218"/>
      <c r="J1004" s="218"/>
      <c r="K1004" s="218"/>
      <c r="L1004" s="217"/>
      <c r="M1004" s="217"/>
      <c r="N1004" s="217"/>
      <c r="O1004" s="217"/>
    </row>
    <row r="1005" spans="1:15" x14ac:dyDescent="0.2">
      <c r="A1005" s="217"/>
      <c r="B1005" s="217"/>
      <c r="C1005" s="217"/>
      <c r="D1005" s="217"/>
      <c r="E1005" s="217"/>
      <c r="F1005" s="217"/>
      <c r="G1005" s="218"/>
      <c r="H1005" s="218"/>
      <c r="I1005" s="218"/>
      <c r="J1005" s="218"/>
      <c r="K1005" s="218"/>
      <c r="L1005" s="217"/>
      <c r="M1005" s="217"/>
      <c r="N1005" s="217"/>
      <c r="O1005" s="217"/>
    </row>
    <row r="1006" spans="1:15" x14ac:dyDescent="0.2">
      <c r="A1006" s="217"/>
      <c r="B1006" s="217"/>
      <c r="C1006" s="217"/>
      <c r="D1006" s="217"/>
      <c r="E1006" s="217"/>
      <c r="F1006" s="217"/>
      <c r="G1006" s="218"/>
      <c r="H1006" s="218"/>
      <c r="I1006" s="218"/>
      <c r="J1006" s="218"/>
      <c r="K1006" s="218"/>
      <c r="L1006" s="217"/>
      <c r="M1006" s="217"/>
      <c r="N1006" s="217"/>
      <c r="O1006" s="217"/>
    </row>
    <row r="1007" spans="1:15" x14ac:dyDescent="0.2">
      <c r="A1007" s="217"/>
      <c r="B1007" s="217"/>
      <c r="C1007" s="217"/>
      <c r="D1007" s="217"/>
      <c r="E1007" s="217"/>
      <c r="F1007" s="217"/>
      <c r="G1007" s="218"/>
      <c r="H1007" s="218"/>
      <c r="I1007" s="218"/>
      <c r="J1007" s="218"/>
      <c r="K1007" s="218"/>
      <c r="L1007" s="217"/>
      <c r="M1007" s="217"/>
      <c r="N1007" s="217"/>
      <c r="O1007" s="217"/>
    </row>
    <row r="1008" spans="1:15" x14ac:dyDescent="0.2">
      <c r="A1008" s="217"/>
      <c r="B1008" s="217"/>
      <c r="C1008" s="217"/>
      <c r="D1008" s="217"/>
      <c r="E1008" s="217"/>
      <c r="F1008" s="217"/>
      <c r="G1008" s="218"/>
      <c r="H1008" s="218"/>
      <c r="I1008" s="218"/>
      <c r="J1008" s="218"/>
      <c r="K1008" s="218"/>
      <c r="L1008" s="217"/>
      <c r="M1008" s="217"/>
      <c r="N1008" s="217"/>
      <c r="O1008" s="217"/>
    </row>
    <row r="1009" spans="1:15" x14ac:dyDescent="0.2">
      <c r="A1009" s="217"/>
      <c r="B1009" s="217"/>
      <c r="C1009" s="217"/>
      <c r="D1009" s="217"/>
      <c r="E1009" s="217"/>
      <c r="F1009" s="217"/>
      <c r="G1009" s="218"/>
      <c r="H1009" s="218"/>
      <c r="I1009" s="218"/>
      <c r="J1009" s="218"/>
      <c r="K1009" s="218"/>
      <c r="L1009" s="217"/>
      <c r="M1009" s="217"/>
      <c r="N1009" s="217"/>
      <c r="O1009" s="217"/>
    </row>
    <row r="1010" spans="1:15" x14ac:dyDescent="0.2">
      <c r="A1010" s="217"/>
      <c r="B1010" s="217"/>
      <c r="C1010" s="217"/>
      <c r="D1010" s="217"/>
      <c r="E1010" s="217"/>
      <c r="F1010" s="217"/>
      <c r="G1010" s="218"/>
      <c r="H1010" s="218"/>
      <c r="I1010" s="218"/>
      <c r="J1010" s="218"/>
      <c r="K1010" s="218"/>
      <c r="L1010" s="217"/>
      <c r="M1010" s="217"/>
      <c r="N1010" s="217"/>
      <c r="O1010" s="217"/>
    </row>
    <row r="1011" spans="1:15" x14ac:dyDescent="0.2">
      <c r="A1011" s="217"/>
      <c r="B1011" s="217"/>
      <c r="C1011" s="217"/>
      <c r="D1011" s="217"/>
      <c r="E1011" s="217"/>
      <c r="F1011" s="217"/>
      <c r="G1011" s="218"/>
      <c r="H1011" s="218"/>
      <c r="I1011" s="218"/>
      <c r="J1011" s="218"/>
      <c r="K1011" s="218"/>
      <c r="L1011" s="217"/>
      <c r="M1011" s="217"/>
      <c r="N1011" s="217"/>
      <c r="O1011" s="217"/>
    </row>
    <row r="1012" spans="1:15" x14ac:dyDescent="0.2">
      <c r="A1012" s="217"/>
      <c r="B1012" s="217"/>
      <c r="C1012" s="217"/>
      <c r="D1012" s="217"/>
      <c r="E1012" s="217"/>
      <c r="F1012" s="217"/>
      <c r="G1012" s="218"/>
      <c r="H1012" s="218"/>
      <c r="I1012" s="218"/>
      <c r="J1012" s="218"/>
      <c r="K1012" s="218"/>
      <c r="L1012" s="217"/>
      <c r="M1012" s="217"/>
      <c r="N1012" s="217"/>
      <c r="O1012" s="217"/>
    </row>
    <row r="1013" spans="1:15" x14ac:dyDescent="0.2">
      <c r="A1013" s="217"/>
      <c r="B1013" s="217"/>
      <c r="C1013" s="217"/>
      <c r="D1013" s="217"/>
      <c r="E1013" s="217"/>
      <c r="F1013" s="217"/>
      <c r="G1013" s="218"/>
      <c r="H1013" s="218"/>
      <c r="I1013" s="218"/>
      <c r="J1013" s="218"/>
      <c r="K1013" s="218"/>
      <c r="L1013" s="217"/>
      <c r="M1013" s="217"/>
      <c r="N1013" s="217"/>
      <c r="O1013" s="217"/>
    </row>
    <row r="1014" spans="1:15" x14ac:dyDescent="0.2">
      <c r="A1014" s="217"/>
      <c r="B1014" s="217"/>
      <c r="C1014" s="217"/>
      <c r="D1014" s="217"/>
      <c r="E1014" s="217"/>
      <c r="F1014" s="217"/>
      <c r="G1014" s="218"/>
      <c r="H1014" s="218"/>
      <c r="I1014" s="218"/>
      <c r="J1014" s="218"/>
      <c r="K1014" s="218"/>
      <c r="L1014" s="217"/>
      <c r="M1014" s="217"/>
      <c r="N1014" s="217"/>
      <c r="O1014" s="217"/>
    </row>
    <row r="1015" spans="1:15" x14ac:dyDescent="0.2">
      <c r="A1015" s="217"/>
      <c r="B1015" s="217"/>
      <c r="C1015" s="217"/>
      <c r="D1015" s="217"/>
      <c r="E1015" s="217"/>
      <c r="F1015" s="217"/>
      <c r="G1015" s="218"/>
      <c r="H1015" s="218"/>
      <c r="I1015" s="218"/>
      <c r="J1015" s="218"/>
      <c r="K1015" s="218"/>
      <c r="L1015" s="217"/>
      <c r="M1015" s="217"/>
      <c r="N1015" s="217"/>
      <c r="O1015" s="217"/>
    </row>
    <row r="1016" spans="1:15" x14ac:dyDescent="0.2">
      <c r="A1016" s="217"/>
      <c r="B1016" s="217"/>
      <c r="C1016" s="217"/>
      <c r="D1016" s="217"/>
      <c r="E1016" s="217"/>
      <c r="F1016" s="217"/>
      <c r="G1016" s="218"/>
      <c r="H1016" s="218"/>
      <c r="I1016" s="218"/>
      <c r="J1016" s="218"/>
      <c r="K1016" s="218"/>
      <c r="L1016" s="217"/>
      <c r="M1016" s="217"/>
      <c r="N1016" s="217"/>
      <c r="O1016" s="217"/>
    </row>
    <row r="1017" spans="1:15" x14ac:dyDescent="0.2">
      <c r="A1017" s="217"/>
      <c r="B1017" s="217"/>
      <c r="C1017" s="217"/>
      <c r="D1017" s="217"/>
      <c r="E1017" s="217"/>
      <c r="F1017" s="217"/>
      <c r="G1017" s="218"/>
      <c r="H1017" s="218"/>
      <c r="I1017" s="218"/>
      <c r="J1017" s="218"/>
      <c r="K1017" s="218"/>
      <c r="L1017" s="217"/>
      <c r="M1017" s="217"/>
      <c r="N1017" s="217"/>
      <c r="O1017" s="217"/>
    </row>
    <row r="1018" spans="1:15" x14ac:dyDescent="0.2">
      <c r="A1018" s="217"/>
      <c r="B1018" s="217"/>
      <c r="C1018" s="217"/>
      <c r="D1018" s="217"/>
      <c r="E1018" s="217"/>
      <c r="F1018" s="217"/>
      <c r="G1018" s="218"/>
      <c r="H1018" s="218"/>
      <c r="I1018" s="218"/>
      <c r="J1018" s="218"/>
      <c r="K1018" s="218"/>
      <c r="L1018" s="217"/>
      <c r="M1018" s="217"/>
      <c r="N1018" s="217"/>
      <c r="O1018" s="217"/>
    </row>
    <row r="1019" spans="1:15" x14ac:dyDescent="0.2">
      <c r="A1019" s="217"/>
      <c r="B1019" s="217"/>
      <c r="C1019" s="217"/>
      <c r="D1019" s="217"/>
      <c r="E1019" s="217"/>
      <c r="F1019" s="217"/>
      <c r="G1019" s="218"/>
      <c r="H1019" s="218"/>
      <c r="I1019" s="218"/>
      <c r="J1019" s="218"/>
      <c r="K1019" s="218"/>
      <c r="L1019" s="217"/>
      <c r="M1019" s="217"/>
      <c r="N1019" s="217"/>
      <c r="O1019" s="217"/>
    </row>
    <row r="1020" spans="1:15" x14ac:dyDescent="0.2">
      <c r="A1020" s="217"/>
      <c r="B1020" s="217"/>
      <c r="C1020" s="217"/>
      <c r="D1020" s="217"/>
      <c r="E1020" s="217"/>
      <c r="F1020" s="217"/>
      <c r="G1020" s="218"/>
      <c r="H1020" s="218"/>
      <c r="I1020" s="218"/>
      <c r="J1020" s="218"/>
      <c r="K1020" s="218"/>
      <c r="L1020" s="217"/>
      <c r="M1020" s="217"/>
      <c r="N1020" s="217"/>
      <c r="O1020" s="217"/>
    </row>
    <row r="1021" spans="1:15" x14ac:dyDescent="0.2">
      <c r="A1021" s="217"/>
      <c r="B1021" s="217"/>
      <c r="C1021" s="217"/>
      <c r="D1021" s="217"/>
      <c r="E1021" s="217"/>
      <c r="F1021" s="217"/>
      <c r="G1021" s="218"/>
      <c r="H1021" s="218"/>
      <c r="I1021" s="218"/>
      <c r="J1021" s="218"/>
      <c r="K1021" s="218"/>
      <c r="L1021" s="217"/>
      <c r="M1021" s="217"/>
      <c r="N1021" s="217"/>
      <c r="O1021" s="217"/>
    </row>
    <row r="1022" spans="1:15" x14ac:dyDescent="0.2">
      <c r="A1022" s="217"/>
      <c r="B1022" s="217"/>
      <c r="C1022" s="217"/>
      <c r="D1022" s="217"/>
      <c r="E1022" s="217"/>
      <c r="F1022" s="217"/>
      <c r="G1022" s="218"/>
      <c r="H1022" s="218"/>
      <c r="I1022" s="218"/>
      <c r="J1022" s="218"/>
      <c r="K1022" s="218"/>
      <c r="L1022" s="217"/>
      <c r="M1022" s="217"/>
      <c r="N1022" s="217"/>
      <c r="O1022" s="217"/>
    </row>
    <row r="1023" spans="1:15" x14ac:dyDescent="0.2">
      <c r="A1023" s="217"/>
      <c r="B1023" s="217"/>
      <c r="C1023" s="217"/>
      <c r="D1023" s="217"/>
      <c r="E1023" s="217"/>
      <c r="F1023" s="217"/>
      <c r="G1023" s="218"/>
      <c r="H1023" s="218"/>
      <c r="I1023" s="218"/>
      <c r="J1023" s="218"/>
      <c r="K1023" s="218"/>
      <c r="L1023" s="217"/>
      <c r="M1023" s="217"/>
      <c r="N1023" s="217"/>
      <c r="O1023" s="217"/>
    </row>
    <row r="1024" spans="1:15" x14ac:dyDescent="0.2">
      <c r="A1024" s="217"/>
      <c r="B1024" s="217"/>
      <c r="C1024" s="217"/>
      <c r="D1024" s="217"/>
      <c r="E1024" s="217"/>
      <c r="F1024" s="217"/>
      <c r="G1024" s="218"/>
      <c r="H1024" s="218"/>
      <c r="I1024" s="218"/>
      <c r="J1024" s="218"/>
      <c r="K1024" s="218"/>
      <c r="L1024" s="217"/>
      <c r="M1024" s="217"/>
      <c r="N1024" s="217"/>
      <c r="O1024" s="217"/>
    </row>
    <row r="1025" spans="1:15" x14ac:dyDescent="0.2">
      <c r="A1025" s="217"/>
      <c r="B1025" s="217"/>
      <c r="C1025" s="217"/>
      <c r="D1025" s="217"/>
      <c r="E1025" s="217"/>
      <c r="F1025" s="217"/>
      <c r="G1025" s="218"/>
      <c r="H1025" s="218"/>
      <c r="I1025" s="218"/>
      <c r="J1025" s="218"/>
      <c r="K1025" s="218"/>
      <c r="L1025" s="217"/>
      <c r="M1025" s="217"/>
      <c r="N1025" s="217"/>
      <c r="O1025" s="217"/>
    </row>
    <row r="1026" spans="1:15" x14ac:dyDescent="0.2">
      <c r="A1026" s="217"/>
      <c r="B1026" s="217"/>
      <c r="C1026" s="217"/>
      <c r="D1026" s="217"/>
      <c r="E1026" s="217"/>
      <c r="F1026" s="217"/>
      <c r="G1026" s="218"/>
      <c r="H1026" s="218"/>
      <c r="I1026" s="218"/>
      <c r="J1026" s="218"/>
      <c r="K1026" s="218"/>
      <c r="L1026" s="217"/>
      <c r="M1026" s="217"/>
      <c r="N1026" s="217"/>
      <c r="O1026" s="217"/>
    </row>
    <row r="1027" spans="1:15" x14ac:dyDescent="0.2">
      <c r="A1027" s="217"/>
      <c r="B1027" s="217"/>
      <c r="C1027" s="217"/>
      <c r="D1027" s="217"/>
      <c r="E1027" s="217"/>
      <c r="F1027" s="217"/>
      <c r="G1027" s="218"/>
      <c r="H1027" s="218"/>
      <c r="I1027" s="218"/>
      <c r="J1027" s="218"/>
      <c r="K1027" s="218"/>
      <c r="L1027" s="217"/>
      <c r="M1027" s="217"/>
      <c r="N1027" s="217"/>
      <c r="O1027" s="217"/>
    </row>
    <row r="1028" spans="1:15" x14ac:dyDescent="0.2">
      <c r="A1028" s="217"/>
      <c r="B1028" s="217"/>
      <c r="C1028" s="217"/>
      <c r="D1028" s="217"/>
      <c r="E1028" s="217"/>
      <c r="F1028" s="217"/>
      <c r="G1028" s="218"/>
      <c r="H1028" s="218"/>
      <c r="I1028" s="218"/>
      <c r="J1028" s="218"/>
      <c r="K1028" s="218"/>
      <c r="L1028" s="217"/>
      <c r="M1028" s="217"/>
      <c r="N1028" s="217"/>
      <c r="O1028" s="217"/>
    </row>
    <row r="1029" spans="1:15" x14ac:dyDescent="0.2">
      <c r="A1029" s="217"/>
      <c r="B1029" s="217"/>
      <c r="C1029" s="217"/>
      <c r="D1029" s="217"/>
      <c r="E1029" s="217"/>
      <c r="F1029" s="217"/>
      <c r="G1029" s="218"/>
      <c r="H1029" s="218"/>
      <c r="I1029" s="218"/>
      <c r="J1029" s="218"/>
      <c r="K1029" s="218"/>
      <c r="L1029" s="217"/>
      <c r="M1029" s="217"/>
      <c r="N1029" s="217"/>
      <c r="O1029" s="217"/>
    </row>
    <row r="1030" spans="1:15" x14ac:dyDescent="0.2">
      <c r="A1030" s="217"/>
      <c r="B1030" s="217"/>
      <c r="C1030" s="217"/>
      <c r="D1030" s="217"/>
      <c r="E1030" s="217"/>
      <c r="F1030" s="217"/>
      <c r="G1030" s="218"/>
      <c r="H1030" s="218"/>
      <c r="I1030" s="218"/>
      <c r="J1030" s="218"/>
      <c r="K1030" s="218"/>
      <c r="L1030" s="217"/>
      <c r="M1030" s="217"/>
      <c r="N1030" s="217"/>
      <c r="O1030" s="217"/>
    </row>
    <row r="1031" spans="1:15" x14ac:dyDescent="0.2">
      <c r="A1031" s="217"/>
      <c r="B1031" s="217"/>
      <c r="C1031" s="217"/>
      <c r="D1031" s="217"/>
      <c r="E1031" s="217"/>
      <c r="F1031" s="217"/>
      <c r="G1031" s="218"/>
      <c r="H1031" s="218"/>
      <c r="I1031" s="218"/>
      <c r="J1031" s="218"/>
      <c r="K1031" s="218"/>
      <c r="L1031" s="217"/>
      <c r="M1031" s="217"/>
      <c r="N1031" s="217"/>
      <c r="O1031" s="217"/>
    </row>
    <row r="1032" spans="1:15" x14ac:dyDescent="0.2">
      <c r="A1032" s="217"/>
      <c r="B1032" s="217"/>
      <c r="C1032" s="217"/>
      <c r="D1032" s="217"/>
      <c r="E1032" s="217"/>
      <c r="F1032" s="217"/>
      <c r="G1032" s="218"/>
      <c r="H1032" s="218"/>
      <c r="I1032" s="218"/>
      <c r="J1032" s="218"/>
      <c r="K1032" s="218"/>
      <c r="L1032" s="217"/>
      <c r="M1032" s="217"/>
      <c r="N1032" s="217"/>
      <c r="O1032" s="217"/>
    </row>
    <row r="1033" spans="1:15" x14ac:dyDescent="0.2">
      <c r="A1033" s="217"/>
      <c r="B1033" s="217"/>
      <c r="C1033" s="217"/>
      <c r="D1033" s="217"/>
      <c r="E1033" s="217"/>
      <c r="F1033" s="217"/>
      <c r="G1033" s="218"/>
      <c r="H1033" s="218"/>
      <c r="I1033" s="218"/>
      <c r="J1033" s="218"/>
      <c r="K1033" s="218"/>
      <c r="L1033" s="217"/>
      <c r="M1033" s="217"/>
      <c r="N1033" s="217"/>
      <c r="O1033" s="217"/>
    </row>
    <row r="1034" spans="1:15" x14ac:dyDescent="0.2">
      <c r="A1034" s="217"/>
      <c r="B1034" s="217"/>
      <c r="C1034" s="217"/>
      <c r="D1034" s="217"/>
      <c r="E1034" s="217"/>
      <c r="F1034" s="217"/>
      <c r="G1034" s="218"/>
      <c r="H1034" s="218"/>
      <c r="I1034" s="218"/>
      <c r="J1034" s="218"/>
      <c r="K1034" s="218"/>
      <c r="L1034" s="217"/>
      <c r="M1034" s="217"/>
      <c r="N1034" s="217"/>
      <c r="O1034" s="217"/>
    </row>
    <row r="1035" spans="1:15" x14ac:dyDescent="0.2">
      <c r="A1035" s="217"/>
      <c r="B1035" s="217"/>
      <c r="C1035" s="217"/>
      <c r="D1035" s="217"/>
      <c r="E1035" s="217"/>
      <c r="F1035" s="217"/>
      <c r="G1035" s="218"/>
      <c r="H1035" s="218"/>
      <c r="I1035" s="218"/>
      <c r="J1035" s="218"/>
      <c r="K1035" s="218"/>
      <c r="L1035" s="217"/>
      <c r="M1035" s="217"/>
      <c r="N1035" s="217"/>
      <c r="O1035" s="217"/>
    </row>
    <row r="1036" spans="1:15" x14ac:dyDescent="0.2">
      <c r="A1036" s="217"/>
      <c r="B1036" s="217"/>
      <c r="C1036" s="217"/>
      <c r="D1036" s="217"/>
      <c r="E1036" s="217"/>
      <c r="F1036" s="217"/>
      <c r="G1036" s="218"/>
      <c r="H1036" s="218"/>
      <c r="I1036" s="218"/>
      <c r="J1036" s="218"/>
      <c r="K1036" s="218"/>
      <c r="L1036" s="217"/>
      <c r="M1036" s="217"/>
      <c r="N1036" s="217"/>
      <c r="O1036" s="217"/>
    </row>
    <row r="1037" spans="1:15" x14ac:dyDescent="0.2">
      <c r="A1037" s="217"/>
      <c r="B1037" s="217"/>
      <c r="C1037" s="217"/>
      <c r="D1037" s="217"/>
      <c r="E1037" s="217"/>
      <c r="F1037" s="217"/>
      <c r="G1037" s="218"/>
      <c r="H1037" s="218"/>
      <c r="I1037" s="218"/>
      <c r="J1037" s="218"/>
      <c r="K1037" s="218"/>
      <c r="L1037" s="217"/>
      <c r="M1037" s="217"/>
      <c r="N1037" s="217"/>
      <c r="O1037" s="217"/>
    </row>
    <row r="1038" spans="1:15" x14ac:dyDescent="0.2">
      <c r="A1038" s="217"/>
      <c r="B1038" s="217"/>
      <c r="C1038" s="217"/>
      <c r="D1038" s="217"/>
      <c r="E1038" s="217"/>
      <c r="F1038" s="217"/>
      <c r="G1038" s="218"/>
      <c r="H1038" s="218"/>
      <c r="I1038" s="218"/>
      <c r="J1038" s="218"/>
      <c r="K1038" s="218"/>
      <c r="L1038" s="217"/>
      <c r="M1038" s="217"/>
      <c r="N1038" s="217"/>
      <c r="O1038" s="217"/>
    </row>
    <row r="1039" spans="1:15" x14ac:dyDescent="0.2">
      <c r="A1039" s="217"/>
      <c r="B1039" s="217"/>
      <c r="C1039" s="217"/>
      <c r="D1039" s="217"/>
      <c r="E1039" s="217"/>
      <c r="F1039" s="217"/>
      <c r="G1039" s="218"/>
      <c r="H1039" s="218"/>
      <c r="I1039" s="218"/>
      <c r="J1039" s="218"/>
      <c r="K1039" s="218"/>
      <c r="L1039" s="217"/>
      <c r="M1039" s="217"/>
      <c r="N1039" s="217"/>
      <c r="O1039" s="217"/>
    </row>
    <row r="1040" spans="1:15" x14ac:dyDescent="0.2">
      <c r="A1040" s="217"/>
      <c r="B1040" s="217"/>
      <c r="C1040" s="217"/>
      <c r="D1040" s="217"/>
      <c r="E1040" s="217"/>
      <c r="F1040" s="217"/>
      <c r="G1040" s="218"/>
      <c r="H1040" s="218"/>
      <c r="I1040" s="218"/>
      <c r="J1040" s="218"/>
      <c r="K1040" s="218"/>
      <c r="L1040" s="217"/>
      <c r="M1040" s="217"/>
      <c r="N1040" s="217"/>
      <c r="O1040" s="217"/>
    </row>
    <row r="1041" spans="1:15" x14ac:dyDescent="0.2">
      <c r="A1041" s="217"/>
      <c r="B1041" s="217"/>
      <c r="C1041" s="217"/>
      <c r="D1041" s="217"/>
      <c r="E1041" s="217"/>
      <c r="F1041" s="217"/>
      <c r="G1041" s="218"/>
      <c r="H1041" s="218"/>
      <c r="I1041" s="218"/>
      <c r="J1041" s="218"/>
      <c r="K1041" s="218"/>
      <c r="L1041" s="217"/>
      <c r="M1041" s="217"/>
      <c r="N1041" s="217"/>
      <c r="O1041" s="217"/>
    </row>
    <row r="1042" spans="1:15" x14ac:dyDescent="0.2">
      <c r="A1042" s="217"/>
      <c r="B1042" s="217"/>
      <c r="C1042" s="217"/>
      <c r="D1042" s="217"/>
      <c r="E1042" s="217"/>
      <c r="F1042" s="217"/>
      <c r="G1042" s="218"/>
      <c r="H1042" s="218"/>
      <c r="I1042" s="218"/>
      <c r="J1042" s="218"/>
      <c r="K1042" s="218"/>
      <c r="L1042" s="217"/>
      <c r="M1042" s="217"/>
      <c r="N1042" s="217"/>
      <c r="O1042" s="217"/>
    </row>
    <row r="1043" spans="1:15" x14ac:dyDescent="0.2">
      <c r="A1043" s="217"/>
      <c r="B1043" s="217"/>
      <c r="C1043" s="217"/>
      <c r="D1043" s="217"/>
      <c r="E1043" s="217"/>
      <c r="F1043" s="217"/>
      <c r="G1043" s="218"/>
      <c r="H1043" s="218"/>
      <c r="I1043" s="218"/>
      <c r="J1043" s="218"/>
      <c r="K1043" s="218"/>
      <c r="L1043" s="217"/>
      <c r="M1043" s="217"/>
      <c r="N1043" s="217"/>
      <c r="O1043" s="217"/>
    </row>
    <row r="1044" spans="1:15" x14ac:dyDescent="0.2">
      <c r="A1044" s="217"/>
      <c r="B1044" s="217"/>
      <c r="C1044" s="217"/>
      <c r="D1044" s="217"/>
      <c r="E1044" s="217"/>
      <c r="F1044" s="217"/>
      <c r="G1044" s="218"/>
      <c r="H1044" s="218"/>
      <c r="I1044" s="218"/>
      <c r="J1044" s="218"/>
      <c r="K1044" s="218"/>
      <c r="L1044" s="217"/>
      <c r="M1044" s="217"/>
      <c r="N1044" s="217"/>
      <c r="O1044" s="217"/>
    </row>
    <row r="1045" spans="1:15" x14ac:dyDescent="0.2">
      <c r="A1045" s="217"/>
      <c r="B1045" s="217"/>
      <c r="C1045" s="217"/>
      <c r="D1045" s="217"/>
      <c r="E1045" s="217"/>
      <c r="F1045" s="217"/>
      <c r="G1045" s="218"/>
      <c r="H1045" s="218"/>
      <c r="I1045" s="218"/>
      <c r="J1045" s="218"/>
      <c r="K1045" s="218"/>
      <c r="L1045" s="217"/>
      <c r="M1045" s="217"/>
      <c r="N1045" s="217"/>
      <c r="O1045" s="217"/>
    </row>
    <row r="1046" spans="1:15" x14ac:dyDescent="0.2">
      <c r="A1046" s="217"/>
      <c r="B1046" s="217"/>
      <c r="C1046" s="217"/>
      <c r="D1046" s="217"/>
      <c r="E1046" s="217"/>
      <c r="F1046" s="217"/>
      <c r="G1046" s="218"/>
      <c r="H1046" s="218"/>
      <c r="I1046" s="218"/>
      <c r="J1046" s="218"/>
      <c r="K1046" s="218"/>
      <c r="L1046" s="217"/>
      <c r="M1046" s="217"/>
      <c r="N1046" s="217"/>
      <c r="O1046" s="217"/>
    </row>
    <row r="1047" spans="1:15" x14ac:dyDescent="0.2">
      <c r="A1047" s="217"/>
      <c r="B1047" s="217"/>
      <c r="C1047" s="217"/>
      <c r="D1047" s="217"/>
      <c r="E1047" s="217"/>
      <c r="F1047" s="217"/>
      <c r="G1047" s="218"/>
      <c r="H1047" s="218"/>
      <c r="I1047" s="218"/>
      <c r="J1047" s="218"/>
      <c r="K1047" s="218"/>
      <c r="L1047" s="217"/>
      <c r="M1047" s="217"/>
      <c r="N1047" s="217"/>
      <c r="O1047" s="217"/>
    </row>
    <row r="1048" spans="1:15" x14ac:dyDescent="0.2">
      <c r="A1048" s="217"/>
      <c r="B1048" s="217"/>
      <c r="C1048" s="217"/>
      <c r="D1048" s="217"/>
      <c r="E1048" s="217"/>
      <c r="F1048" s="217"/>
      <c r="G1048" s="218"/>
      <c r="H1048" s="218"/>
      <c r="I1048" s="218"/>
      <c r="J1048" s="218"/>
      <c r="K1048" s="218"/>
      <c r="L1048" s="217"/>
      <c r="M1048" s="217"/>
      <c r="N1048" s="217"/>
      <c r="O1048" s="217"/>
    </row>
    <row r="1049" spans="1:15" x14ac:dyDescent="0.2">
      <c r="A1049" s="217"/>
      <c r="B1049" s="217"/>
      <c r="C1049" s="217"/>
      <c r="D1049" s="217"/>
      <c r="E1049" s="217"/>
      <c r="F1049" s="217"/>
      <c r="G1049" s="218"/>
      <c r="H1049" s="218"/>
      <c r="I1049" s="218"/>
      <c r="J1049" s="218"/>
      <c r="K1049" s="218"/>
      <c r="L1049" s="217"/>
      <c r="M1049" s="217"/>
      <c r="N1049" s="217"/>
      <c r="O1049" s="217"/>
    </row>
    <row r="1050" spans="1:15" x14ac:dyDescent="0.2">
      <c r="A1050" s="217"/>
      <c r="B1050" s="217"/>
      <c r="C1050" s="217"/>
      <c r="D1050" s="217"/>
      <c r="E1050" s="217"/>
      <c r="F1050" s="217"/>
      <c r="G1050" s="218"/>
      <c r="H1050" s="218"/>
      <c r="I1050" s="218"/>
      <c r="J1050" s="218"/>
      <c r="K1050" s="218"/>
      <c r="L1050" s="217"/>
      <c r="M1050" s="217"/>
      <c r="N1050" s="217"/>
      <c r="O1050" s="217"/>
    </row>
    <row r="1051" spans="1:15" x14ac:dyDescent="0.2">
      <c r="A1051" s="217"/>
      <c r="B1051" s="217"/>
      <c r="C1051" s="217"/>
      <c r="D1051" s="217"/>
      <c r="E1051" s="217"/>
      <c r="F1051" s="217"/>
      <c r="G1051" s="218"/>
      <c r="H1051" s="218"/>
      <c r="I1051" s="218"/>
      <c r="J1051" s="218"/>
      <c r="K1051" s="218"/>
      <c r="L1051" s="217"/>
      <c r="M1051" s="217"/>
      <c r="N1051" s="217"/>
      <c r="O1051" s="217"/>
    </row>
    <row r="1052" spans="1:15" x14ac:dyDescent="0.2">
      <c r="A1052" s="217"/>
      <c r="B1052" s="217"/>
      <c r="C1052" s="217"/>
      <c r="D1052" s="217"/>
      <c r="E1052" s="217"/>
      <c r="F1052" s="217"/>
      <c r="G1052" s="218"/>
      <c r="H1052" s="218"/>
      <c r="I1052" s="218"/>
      <c r="J1052" s="218"/>
      <c r="K1052" s="218"/>
      <c r="L1052" s="217"/>
      <c r="M1052" s="217"/>
      <c r="N1052" s="217"/>
      <c r="O1052" s="217"/>
    </row>
    <row r="1053" spans="1:15" x14ac:dyDescent="0.2">
      <c r="A1053" s="217"/>
      <c r="B1053" s="217"/>
      <c r="C1053" s="217"/>
      <c r="D1053" s="217"/>
      <c r="E1053" s="217"/>
      <c r="F1053" s="217"/>
      <c r="G1053" s="218"/>
      <c r="H1053" s="218"/>
      <c r="I1053" s="218"/>
      <c r="J1053" s="218"/>
      <c r="K1053" s="218"/>
      <c r="L1053" s="217"/>
      <c r="M1053" s="217"/>
      <c r="N1053" s="217"/>
      <c r="O1053" s="217"/>
    </row>
    <row r="1054" spans="1:15" x14ac:dyDescent="0.2">
      <c r="A1054" s="217"/>
      <c r="B1054" s="217"/>
      <c r="C1054" s="217"/>
      <c r="D1054" s="217"/>
      <c r="E1054" s="217"/>
      <c r="F1054" s="217"/>
      <c r="G1054" s="218"/>
      <c r="H1054" s="218"/>
      <c r="I1054" s="218"/>
      <c r="J1054" s="218"/>
      <c r="K1054" s="218"/>
      <c r="L1054" s="217"/>
      <c r="M1054" s="217"/>
      <c r="N1054" s="217"/>
      <c r="O1054" s="217"/>
    </row>
    <row r="1055" spans="1:15" x14ac:dyDescent="0.2">
      <c r="A1055" s="217"/>
      <c r="B1055" s="217"/>
      <c r="C1055" s="217"/>
      <c r="D1055" s="217"/>
      <c r="E1055" s="217"/>
      <c r="F1055" s="217"/>
      <c r="G1055" s="218"/>
      <c r="H1055" s="218"/>
      <c r="I1055" s="218"/>
      <c r="J1055" s="218"/>
      <c r="K1055" s="218"/>
      <c r="L1055" s="217"/>
      <c r="M1055" s="217"/>
      <c r="N1055" s="217"/>
      <c r="O1055" s="217"/>
    </row>
    <row r="1056" spans="1:15" x14ac:dyDescent="0.2">
      <c r="A1056" s="217"/>
      <c r="B1056" s="217"/>
      <c r="C1056" s="217"/>
      <c r="D1056" s="217"/>
      <c r="E1056" s="217"/>
      <c r="F1056" s="217"/>
      <c r="G1056" s="218"/>
      <c r="H1056" s="218"/>
      <c r="I1056" s="218"/>
      <c r="J1056" s="218"/>
      <c r="K1056" s="218"/>
      <c r="L1056" s="217"/>
      <c r="M1056" s="217"/>
      <c r="N1056" s="217"/>
      <c r="O1056" s="217"/>
    </row>
    <row r="1057" spans="1:15" x14ac:dyDescent="0.2">
      <c r="A1057" s="217"/>
      <c r="B1057" s="217"/>
      <c r="C1057" s="217"/>
      <c r="D1057" s="217"/>
      <c r="E1057" s="217"/>
      <c r="F1057" s="217"/>
      <c r="G1057" s="218"/>
      <c r="H1057" s="218"/>
      <c r="I1057" s="218"/>
      <c r="J1057" s="218"/>
      <c r="K1057" s="218"/>
      <c r="L1057" s="217"/>
      <c r="M1057" s="217"/>
      <c r="N1057" s="217"/>
      <c r="O1057" s="217"/>
    </row>
    <row r="1058" spans="1:15" x14ac:dyDescent="0.2">
      <c r="A1058" s="217"/>
      <c r="B1058" s="217"/>
      <c r="C1058" s="217"/>
      <c r="D1058" s="217"/>
      <c r="E1058" s="217"/>
      <c r="F1058" s="217"/>
      <c r="G1058" s="218"/>
      <c r="H1058" s="218"/>
      <c r="I1058" s="218"/>
      <c r="J1058" s="218"/>
      <c r="K1058" s="218"/>
      <c r="L1058" s="217"/>
      <c r="M1058" s="217"/>
      <c r="N1058" s="217"/>
      <c r="O1058" s="217"/>
    </row>
    <row r="1059" spans="1:15" x14ac:dyDescent="0.2">
      <c r="A1059" s="217"/>
      <c r="B1059" s="217"/>
      <c r="C1059" s="217"/>
      <c r="D1059" s="217"/>
      <c r="E1059" s="217"/>
      <c r="F1059" s="217"/>
      <c r="G1059" s="218"/>
      <c r="H1059" s="218"/>
      <c r="I1059" s="218"/>
      <c r="J1059" s="218"/>
      <c r="K1059" s="218"/>
      <c r="L1059" s="217"/>
      <c r="M1059" s="217"/>
      <c r="N1059" s="217"/>
      <c r="O1059" s="217"/>
    </row>
    <row r="1060" spans="1:15" x14ac:dyDescent="0.2">
      <c r="A1060" s="217"/>
      <c r="B1060" s="217"/>
      <c r="C1060" s="217"/>
      <c r="D1060" s="217"/>
      <c r="E1060" s="217"/>
      <c r="F1060" s="217"/>
      <c r="G1060" s="218"/>
      <c r="H1060" s="218"/>
      <c r="I1060" s="218"/>
      <c r="J1060" s="218"/>
      <c r="K1060" s="218"/>
      <c r="L1060" s="217"/>
      <c r="M1060" s="217"/>
      <c r="N1060" s="217"/>
      <c r="O1060" s="217"/>
    </row>
    <row r="1061" spans="1:15" x14ac:dyDescent="0.2">
      <c r="A1061" s="217"/>
      <c r="B1061" s="217"/>
      <c r="C1061" s="217"/>
      <c r="D1061" s="217"/>
      <c r="E1061" s="217"/>
      <c r="F1061" s="217"/>
      <c r="G1061" s="218"/>
      <c r="H1061" s="218"/>
      <c r="I1061" s="218"/>
      <c r="J1061" s="218"/>
      <c r="K1061" s="218"/>
      <c r="L1061" s="217"/>
      <c r="M1061" s="217"/>
      <c r="N1061" s="217"/>
      <c r="O1061" s="217"/>
    </row>
    <row r="1062" spans="1:15" x14ac:dyDescent="0.2">
      <c r="A1062" s="217"/>
      <c r="B1062" s="217"/>
      <c r="C1062" s="217"/>
      <c r="D1062" s="217"/>
      <c r="E1062" s="217"/>
      <c r="F1062" s="217"/>
      <c r="G1062" s="218"/>
      <c r="H1062" s="218"/>
      <c r="I1062" s="218"/>
      <c r="J1062" s="218"/>
      <c r="K1062" s="218"/>
      <c r="L1062" s="217"/>
      <c r="M1062" s="217"/>
      <c r="N1062" s="217"/>
      <c r="O1062" s="217"/>
    </row>
    <row r="1063" spans="1:15" x14ac:dyDescent="0.2">
      <c r="A1063" s="217"/>
      <c r="B1063" s="217"/>
      <c r="C1063" s="217"/>
      <c r="D1063" s="217"/>
      <c r="E1063" s="217"/>
      <c r="F1063" s="217"/>
      <c r="G1063" s="218"/>
      <c r="H1063" s="218"/>
      <c r="I1063" s="218"/>
      <c r="J1063" s="218"/>
      <c r="K1063" s="218"/>
      <c r="L1063" s="217"/>
      <c r="M1063" s="217"/>
      <c r="N1063" s="217"/>
      <c r="O1063" s="217"/>
    </row>
    <row r="1064" spans="1:15" x14ac:dyDescent="0.2">
      <c r="A1064" s="217"/>
      <c r="B1064" s="217"/>
      <c r="C1064" s="217"/>
      <c r="D1064" s="217"/>
      <c r="E1064" s="217"/>
      <c r="F1064" s="217"/>
      <c r="G1064" s="218"/>
      <c r="H1064" s="218"/>
      <c r="I1064" s="218"/>
      <c r="J1064" s="218"/>
      <c r="K1064" s="218"/>
      <c r="L1064" s="217"/>
      <c r="M1064" s="217"/>
      <c r="N1064" s="217"/>
      <c r="O1064" s="217"/>
    </row>
    <row r="1065" spans="1:15" x14ac:dyDescent="0.2">
      <c r="A1065" s="217"/>
      <c r="B1065" s="217"/>
      <c r="C1065" s="217"/>
      <c r="D1065" s="217"/>
      <c r="E1065" s="217"/>
      <c r="F1065" s="217"/>
      <c r="G1065" s="218"/>
      <c r="H1065" s="218"/>
      <c r="I1065" s="218"/>
      <c r="J1065" s="218"/>
      <c r="K1065" s="218"/>
      <c r="L1065" s="217"/>
      <c r="M1065" s="217"/>
      <c r="N1065" s="217"/>
      <c r="O1065" s="217"/>
    </row>
    <row r="1066" spans="1:15" x14ac:dyDescent="0.2">
      <c r="A1066" s="217"/>
      <c r="B1066" s="217"/>
      <c r="C1066" s="217"/>
      <c r="D1066" s="217"/>
      <c r="E1066" s="217"/>
      <c r="F1066" s="217"/>
      <c r="G1066" s="218"/>
      <c r="H1066" s="218"/>
      <c r="I1066" s="218"/>
      <c r="J1066" s="218"/>
      <c r="K1066" s="218"/>
      <c r="L1066" s="217"/>
      <c r="M1066" s="217"/>
      <c r="N1066" s="217"/>
      <c r="O1066" s="217"/>
    </row>
    <row r="1067" spans="1:15" x14ac:dyDescent="0.2">
      <c r="A1067" s="217"/>
      <c r="B1067" s="217"/>
      <c r="C1067" s="217"/>
      <c r="D1067" s="217"/>
      <c r="E1067" s="217"/>
      <c r="F1067" s="217"/>
      <c r="G1067" s="218"/>
      <c r="H1067" s="218"/>
      <c r="I1067" s="218"/>
      <c r="J1067" s="218"/>
      <c r="K1067" s="218"/>
      <c r="L1067" s="217"/>
      <c r="M1067" s="217"/>
      <c r="N1067" s="217"/>
      <c r="O1067" s="217"/>
    </row>
    <row r="1068" spans="1:15" x14ac:dyDescent="0.2">
      <c r="A1068" s="217"/>
      <c r="B1068" s="217"/>
      <c r="C1068" s="217"/>
      <c r="D1068" s="217"/>
      <c r="E1068" s="217"/>
      <c r="F1068" s="217"/>
      <c r="G1068" s="218"/>
      <c r="H1068" s="218"/>
      <c r="I1068" s="218"/>
      <c r="J1068" s="218"/>
      <c r="K1068" s="218"/>
      <c r="L1068" s="217"/>
      <c r="M1068" s="217"/>
      <c r="N1068" s="217"/>
      <c r="O1068" s="217"/>
    </row>
    <row r="1069" spans="1:15" x14ac:dyDescent="0.2">
      <c r="A1069" s="217"/>
      <c r="B1069" s="217"/>
      <c r="C1069" s="217"/>
      <c r="D1069" s="217"/>
      <c r="E1069" s="217"/>
      <c r="F1069" s="217"/>
      <c r="G1069" s="218"/>
      <c r="H1069" s="218"/>
      <c r="I1069" s="218"/>
      <c r="J1069" s="218"/>
      <c r="K1069" s="218"/>
      <c r="L1069" s="217"/>
      <c r="M1069" s="217"/>
      <c r="N1069" s="217"/>
      <c r="O1069" s="217"/>
    </row>
    <row r="1070" spans="1:15" x14ac:dyDescent="0.2">
      <c r="A1070" s="217"/>
      <c r="B1070" s="217"/>
      <c r="C1070" s="217"/>
      <c r="D1070" s="217"/>
      <c r="E1070" s="217"/>
      <c r="F1070" s="217"/>
      <c r="G1070" s="218"/>
      <c r="H1070" s="218"/>
      <c r="I1070" s="218"/>
      <c r="J1070" s="218"/>
      <c r="K1070" s="218"/>
      <c r="L1070" s="217"/>
      <c r="M1070" s="217"/>
      <c r="N1070" s="217"/>
      <c r="O1070" s="217"/>
    </row>
    <row r="1071" spans="1:15" x14ac:dyDescent="0.2">
      <c r="A1071" s="217"/>
      <c r="B1071" s="217"/>
      <c r="C1071" s="217"/>
      <c r="D1071" s="217"/>
      <c r="E1071" s="217"/>
      <c r="F1071" s="217"/>
      <c r="G1071" s="218"/>
      <c r="H1071" s="218"/>
      <c r="I1071" s="218"/>
      <c r="J1071" s="218"/>
      <c r="K1071" s="218"/>
      <c r="L1071" s="217"/>
      <c r="M1071" s="217"/>
      <c r="N1071" s="217"/>
      <c r="O1071" s="217"/>
    </row>
    <row r="1072" spans="1:15" x14ac:dyDescent="0.2">
      <c r="A1072" s="217"/>
      <c r="B1072" s="217"/>
      <c r="C1072" s="217"/>
      <c r="D1072" s="217"/>
      <c r="E1072" s="217"/>
      <c r="F1072" s="217"/>
      <c r="G1072" s="218"/>
      <c r="H1072" s="218"/>
      <c r="I1072" s="218"/>
      <c r="J1072" s="218"/>
      <c r="K1072" s="218"/>
      <c r="L1072" s="217"/>
      <c r="M1072" s="217"/>
      <c r="N1072" s="217"/>
      <c r="O1072" s="217"/>
    </row>
    <row r="1073" spans="1:15" x14ac:dyDescent="0.2">
      <c r="A1073" s="217"/>
      <c r="B1073" s="217"/>
      <c r="C1073" s="217"/>
      <c r="D1073" s="217"/>
      <c r="E1073" s="217"/>
      <c r="F1073" s="217"/>
      <c r="G1073" s="218"/>
      <c r="H1073" s="218"/>
      <c r="I1073" s="218"/>
      <c r="J1073" s="218"/>
      <c r="K1073" s="218"/>
      <c r="L1073" s="217"/>
      <c r="M1073" s="217"/>
      <c r="N1073" s="217"/>
      <c r="O1073" s="217"/>
    </row>
    <row r="1074" spans="1:15" x14ac:dyDescent="0.2">
      <c r="A1074" s="217"/>
      <c r="B1074" s="217"/>
      <c r="C1074" s="217"/>
      <c r="D1074" s="217"/>
      <c r="E1074" s="217"/>
      <c r="F1074" s="217"/>
      <c r="G1074" s="218"/>
      <c r="H1074" s="218"/>
      <c r="I1074" s="218"/>
      <c r="J1074" s="218"/>
      <c r="K1074" s="218"/>
      <c r="L1074" s="217"/>
      <c r="M1074" s="217"/>
      <c r="N1074" s="217"/>
      <c r="O1074" s="217"/>
    </row>
    <row r="1075" spans="1:15" x14ac:dyDescent="0.2">
      <c r="A1075" s="217"/>
      <c r="B1075" s="217"/>
      <c r="C1075" s="217"/>
      <c r="D1075" s="217"/>
      <c r="E1075" s="217"/>
      <c r="F1075" s="217"/>
      <c r="G1075" s="218"/>
      <c r="H1075" s="218"/>
      <c r="I1075" s="218"/>
      <c r="J1075" s="218"/>
      <c r="K1075" s="218"/>
      <c r="L1075" s="217"/>
      <c r="M1075" s="217"/>
      <c r="N1075" s="217"/>
      <c r="O1075" s="217"/>
    </row>
    <row r="1076" spans="1:15" x14ac:dyDescent="0.2">
      <c r="A1076" s="217"/>
      <c r="B1076" s="217"/>
      <c r="C1076" s="217"/>
      <c r="D1076" s="217"/>
      <c r="E1076" s="217"/>
      <c r="F1076" s="217"/>
      <c r="G1076" s="218"/>
      <c r="H1076" s="218"/>
      <c r="I1076" s="218"/>
      <c r="J1076" s="218"/>
      <c r="K1076" s="218"/>
      <c r="L1076" s="217"/>
      <c r="M1076" s="217"/>
      <c r="N1076" s="217"/>
      <c r="O1076" s="217"/>
    </row>
    <row r="1077" spans="1:15" x14ac:dyDescent="0.2">
      <c r="A1077" s="217"/>
      <c r="B1077" s="217"/>
      <c r="C1077" s="217"/>
      <c r="D1077" s="217"/>
      <c r="E1077" s="217"/>
      <c r="F1077" s="217"/>
      <c r="G1077" s="218"/>
      <c r="H1077" s="218"/>
      <c r="I1077" s="218"/>
      <c r="J1077" s="218"/>
      <c r="K1077" s="218"/>
      <c r="L1077" s="217"/>
      <c r="M1077" s="217"/>
      <c r="N1077" s="217"/>
      <c r="O1077" s="217"/>
    </row>
    <row r="1078" spans="1:15" x14ac:dyDescent="0.2">
      <c r="A1078" s="217"/>
      <c r="B1078" s="217"/>
      <c r="C1078" s="217"/>
      <c r="D1078" s="217"/>
      <c r="E1078" s="217"/>
      <c r="F1078" s="217"/>
      <c r="G1078" s="218"/>
      <c r="H1078" s="218"/>
      <c r="I1078" s="218"/>
      <c r="J1078" s="218"/>
      <c r="K1078" s="218"/>
      <c r="L1078" s="217"/>
      <c r="M1078" s="217"/>
      <c r="N1078" s="217"/>
      <c r="O1078" s="217"/>
    </row>
    <row r="1079" spans="1:15" x14ac:dyDescent="0.2">
      <c r="A1079" s="217"/>
      <c r="B1079" s="217"/>
      <c r="C1079" s="217"/>
      <c r="D1079" s="217"/>
      <c r="E1079" s="217"/>
      <c r="F1079" s="217"/>
      <c r="G1079" s="218"/>
      <c r="H1079" s="218"/>
      <c r="I1079" s="218"/>
      <c r="J1079" s="218"/>
      <c r="K1079" s="218"/>
      <c r="L1079" s="217"/>
      <c r="M1079" s="217"/>
      <c r="N1079" s="217"/>
      <c r="O1079" s="217"/>
    </row>
    <row r="1080" spans="1:15" x14ac:dyDescent="0.2">
      <c r="A1080" s="217"/>
      <c r="B1080" s="217"/>
      <c r="C1080" s="217"/>
      <c r="D1080" s="217"/>
      <c r="E1080" s="217"/>
      <c r="F1080" s="217"/>
      <c r="G1080" s="218"/>
      <c r="H1080" s="218"/>
      <c r="I1080" s="218"/>
      <c r="J1080" s="218"/>
      <c r="K1080" s="218"/>
      <c r="L1080" s="217"/>
      <c r="M1080" s="217"/>
      <c r="N1080" s="217"/>
      <c r="O1080" s="217"/>
    </row>
    <row r="1081" spans="1:15" x14ac:dyDescent="0.2">
      <c r="A1081" s="217"/>
      <c r="B1081" s="217"/>
      <c r="C1081" s="217"/>
      <c r="D1081" s="217"/>
      <c r="E1081" s="217"/>
      <c r="F1081" s="217"/>
      <c r="G1081" s="218"/>
      <c r="H1081" s="218"/>
      <c r="I1081" s="218"/>
      <c r="J1081" s="218"/>
      <c r="K1081" s="218"/>
      <c r="L1081" s="217"/>
      <c r="M1081" s="217"/>
      <c r="N1081" s="217"/>
      <c r="O1081" s="217"/>
    </row>
    <row r="1082" spans="1:15" x14ac:dyDescent="0.2">
      <c r="A1082" s="217"/>
      <c r="B1082" s="217"/>
      <c r="C1082" s="217"/>
      <c r="D1082" s="217"/>
      <c r="E1082" s="217"/>
      <c r="F1082" s="217"/>
      <c r="G1082" s="218"/>
      <c r="H1082" s="218"/>
      <c r="I1082" s="218"/>
      <c r="J1082" s="218"/>
      <c r="K1082" s="218"/>
      <c r="L1082" s="217"/>
      <c r="M1082" s="217"/>
      <c r="N1082" s="217"/>
      <c r="O1082" s="217"/>
    </row>
    <row r="1083" spans="1:15" x14ac:dyDescent="0.2">
      <c r="A1083" s="217"/>
      <c r="B1083" s="217"/>
      <c r="C1083" s="217"/>
      <c r="D1083" s="217"/>
      <c r="E1083" s="217"/>
      <c r="F1083" s="217"/>
      <c r="G1083" s="218"/>
      <c r="H1083" s="218"/>
      <c r="I1083" s="218"/>
      <c r="J1083" s="218"/>
      <c r="K1083" s="218"/>
      <c r="L1083" s="217"/>
      <c r="M1083" s="217"/>
      <c r="N1083" s="217"/>
      <c r="O1083" s="217"/>
    </row>
    <row r="1084" spans="1:15" x14ac:dyDescent="0.2">
      <c r="A1084" s="217"/>
      <c r="B1084" s="217"/>
      <c r="C1084" s="217"/>
      <c r="D1084" s="217"/>
      <c r="E1084" s="217"/>
      <c r="F1084" s="217"/>
      <c r="G1084" s="218"/>
      <c r="H1084" s="218"/>
      <c r="I1084" s="218"/>
      <c r="J1084" s="218"/>
      <c r="K1084" s="218"/>
      <c r="L1084" s="217"/>
      <c r="M1084" s="217"/>
      <c r="N1084" s="217"/>
      <c r="O1084" s="217"/>
    </row>
    <row r="1085" spans="1:15" x14ac:dyDescent="0.2">
      <c r="A1085" s="217"/>
      <c r="B1085" s="217"/>
      <c r="C1085" s="217"/>
      <c r="D1085" s="217"/>
      <c r="E1085" s="217"/>
      <c r="F1085" s="217"/>
      <c r="G1085" s="218"/>
      <c r="H1085" s="218"/>
      <c r="I1085" s="218"/>
      <c r="J1085" s="218"/>
      <c r="K1085" s="218"/>
      <c r="L1085" s="217"/>
      <c r="M1085" s="217"/>
      <c r="N1085" s="217"/>
      <c r="O1085" s="217"/>
    </row>
    <row r="1086" spans="1:15" x14ac:dyDescent="0.2">
      <c r="A1086" s="217"/>
      <c r="B1086" s="217"/>
      <c r="C1086" s="217"/>
      <c r="D1086" s="217"/>
      <c r="E1086" s="217"/>
      <c r="F1086" s="217"/>
      <c r="G1086" s="218"/>
      <c r="H1086" s="218"/>
      <c r="I1086" s="218"/>
      <c r="J1086" s="218"/>
      <c r="K1086" s="218"/>
      <c r="L1086" s="217"/>
      <c r="M1086" s="217"/>
      <c r="N1086" s="217"/>
      <c r="O1086" s="217"/>
    </row>
    <row r="1087" spans="1:15" x14ac:dyDescent="0.2">
      <c r="A1087" s="217"/>
      <c r="B1087" s="217"/>
      <c r="C1087" s="217"/>
      <c r="D1087" s="217"/>
      <c r="E1087" s="217"/>
      <c r="F1087" s="217"/>
      <c r="G1087" s="218"/>
      <c r="H1087" s="218"/>
      <c r="I1087" s="218"/>
      <c r="J1087" s="218"/>
      <c r="K1087" s="218"/>
      <c r="L1087" s="217"/>
      <c r="M1087" s="217"/>
      <c r="N1087" s="217"/>
      <c r="O1087" s="217"/>
    </row>
    <row r="1088" spans="1:15" x14ac:dyDescent="0.2">
      <c r="A1088" s="217"/>
      <c r="B1088" s="217"/>
      <c r="C1088" s="217"/>
      <c r="D1088" s="217"/>
      <c r="E1088" s="217"/>
      <c r="F1088" s="217"/>
      <c r="G1088" s="218"/>
      <c r="H1088" s="218"/>
      <c r="I1088" s="218"/>
      <c r="J1088" s="218"/>
      <c r="K1088" s="218"/>
      <c r="L1088" s="217"/>
      <c r="M1088" s="217"/>
      <c r="N1088" s="217"/>
      <c r="O1088" s="217"/>
    </row>
    <row r="1089" spans="1:15" x14ac:dyDescent="0.2">
      <c r="A1089" s="217"/>
      <c r="B1089" s="217"/>
      <c r="C1089" s="217"/>
      <c r="D1089" s="217"/>
      <c r="E1089" s="217"/>
      <c r="F1089" s="217"/>
      <c r="G1089" s="218"/>
      <c r="H1089" s="218"/>
      <c r="I1089" s="218"/>
      <c r="J1089" s="218"/>
      <c r="K1089" s="218"/>
      <c r="L1089" s="217"/>
      <c r="M1089" s="217"/>
      <c r="N1089" s="217"/>
      <c r="O1089" s="217"/>
    </row>
    <row r="1090" spans="1:15" x14ac:dyDescent="0.2">
      <c r="A1090" s="217"/>
      <c r="B1090" s="217"/>
      <c r="C1090" s="217"/>
      <c r="D1090" s="217"/>
      <c r="E1090" s="217"/>
      <c r="F1090" s="217"/>
      <c r="G1090" s="218"/>
      <c r="H1090" s="218"/>
      <c r="I1090" s="218"/>
      <c r="J1090" s="218"/>
      <c r="K1090" s="218"/>
      <c r="L1090" s="217"/>
      <c r="M1090" s="217"/>
      <c r="N1090" s="217"/>
      <c r="O1090" s="217"/>
    </row>
    <row r="1091" spans="1:15" x14ac:dyDescent="0.2">
      <c r="A1091" s="217"/>
      <c r="B1091" s="217"/>
      <c r="C1091" s="217"/>
      <c r="D1091" s="217"/>
      <c r="E1091" s="217"/>
      <c r="F1091" s="217"/>
      <c r="G1091" s="218"/>
      <c r="H1091" s="218"/>
      <c r="I1091" s="218"/>
      <c r="J1091" s="218"/>
      <c r="K1091" s="218"/>
      <c r="L1091" s="217"/>
      <c r="M1091" s="217"/>
      <c r="N1091" s="217"/>
      <c r="O1091" s="217"/>
    </row>
    <row r="1092" spans="1:15" x14ac:dyDescent="0.2">
      <c r="A1092" s="217"/>
      <c r="B1092" s="217"/>
      <c r="C1092" s="217"/>
      <c r="D1092" s="217"/>
      <c r="E1092" s="217"/>
      <c r="F1092" s="217"/>
      <c r="G1092" s="218"/>
      <c r="H1092" s="218"/>
      <c r="I1092" s="218"/>
      <c r="J1092" s="218"/>
      <c r="K1092" s="218"/>
      <c r="L1092" s="217"/>
      <c r="M1092" s="217"/>
      <c r="N1092" s="217"/>
      <c r="O1092" s="217"/>
    </row>
    <row r="1093" spans="1:15" x14ac:dyDescent="0.2">
      <c r="A1093" s="217"/>
      <c r="B1093" s="217"/>
      <c r="C1093" s="217"/>
      <c r="D1093" s="217"/>
      <c r="E1093" s="217"/>
      <c r="F1093" s="217"/>
      <c r="G1093" s="218"/>
      <c r="H1093" s="218"/>
      <c r="I1093" s="218"/>
      <c r="J1093" s="218"/>
      <c r="K1093" s="218"/>
      <c r="L1093" s="217"/>
      <c r="M1093" s="217"/>
      <c r="N1093" s="217"/>
      <c r="O1093" s="217"/>
    </row>
    <row r="1094" spans="1:15" x14ac:dyDescent="0.2">
      <c r="A1094" s="217"/>
      <c r="B1094" s="217"/>
      <c r="C1094" s="217"/>
      <c r="D1094" s="217"/>
      <c r="E1094" s="217"/>
      <c r="F1094" s="217"/>
      <c r="G1094" s="218"/>
      <c r="H1094" s="218"/>
      <c r="I1094" s="218"/>
      <c r="J1094" s="218"/>
      <c r="K1094" s="218"/>
      <c r="L1094" s="217"/>
      <c r="M1094" s="217"/>
      <c r="N1094" s="217"/>
      <c r="O1094" s="217"/>
    </row>
    <row r="1095" spans="1:15" x14ac:dyDescent="0.2">
      <c r="A1095" s="217"/>
      <c r="B1095" s="217"/>
      <c r="C1095" s="217"/>
      <c r="D1095" s="217"/>
      <c r="E1095" s="217"/>
      <c r="F1095" s="217"/>
      <c r="G1095" s="218"/>
      <c r="H1095" s="218"/>
      <c r="I1095" s="218"/>
      <c r="J1095" s="218"/>
      <c r="K1095" s="218"/>
      <c r="L1095" s="217"/>
      <c r="M1095" s="217"/>
      <c r="N1095" s="217"/>
      <c r="O1095" s="217"/>
    </row>
    <row r="1096" spans="1:15" x14ac:dyDescent="0.2">
      <c r="A1096" s="217"/>
      <c r="B1096" s="217"/>
      <c r="C1096" s="217"/>
      <c r="D1096" s="217"/>
      <c r="E1096" s="217"/>
      <c r="F1096" s="217"/>
      <c r="G1096" s="218"/>
      <c r="H1096" s="218"/>
      <c r="I1096" s="218"/>
      <c r="J1096" s="218"/>
      <c r="K1096" s="218"/>
      <c r="L1096" s="217"/>
      <c r="M1096" s="217"/>
      <c r="N1096" s="217"/>
      <c r="O1096" s="217"/>
    </row>
    <row r="1097" spans="1:15" x14ac:dyDescent="0.2">
      <c r="A1097" s="217"/>
      <c r="B1097" s="217"/>
      <c r="C1097" s="217"/>
      <c r="D1097" s="217"/>
      <c r="E1097" s="217"/>
      <c r="F1097" s="217"/>
      <c r="G1097" s="218"/>
      <c r="H1097" s="218"/>
      <c r="I1097" s="218"/>
      <c r="J1097" s="218"/>
      <c r="K1097" s="218"/>
      <c r="L1097" s="217"/>
      <c r="M1097" s="217"/>
      <c r="N1097" s="217"/>
      <c r="O1097" s="217"/>
    </row>
    <row r="1098" spans="1:15" x14ac:dyDescent="0.2">
      <c r="A1098" s="217"/>
      <c r="B1098" s="217"/>
      <c r="C1098" s="217"/>
      <c r="D1098" s="217"/>
      <c r="E1098" s="217"/>
      <c r="F1098" s="217"/>
      <c r="G1098" s="218"/>
      <c r="H1098" s="218"/>
      <c r="I1098" s="218"/>
      <c r="J1098" s="218"/>
      <c r="K1098" s="218"/>
      <c r="L1098" s="217"/>
      <c r="M1098" s="217"/>
      <c r="N1098" s="217"/>
      <c r="O1098" s="217"/>
    </row>
    <row r="1099" spans="1:15" x14ac:dyDescent="0.2">
      <c r="A1099" s="217"/>
      <c r="B1099" s="217"/>
      <c r="C1099" s="217"/>
      <c r="D1099" s="217"/>
      <c r="E1099" s="217"/>
      <c r="F1099" s="217"/>
      <c r="G1099" s="218"/>
      <c r="H1099" s="218"/>
      <c r="I1099" s="218"/>
      <c r="J1099" s="218"/>
      <c r="K1099" s="218"/>
      <c r="L1099" s="217"/>
      <c r="M1099" s="217"/>
      <c r="N1099" s="217"/>
      <c r="O1099" s="217"/>
    </row>
    <row r="1100" spans="1:15" x14ac:dyDescent="0.2">
      <c r="A1100" s="217"/>
      <c r="B1100" s="217"/>
      <c r="C1100" s="217"/>
      <c r="D1100" s="217"/>
      <c r="E1100" s="217"/>
      <c r="F1100" s="217"/>
      <c r="G1100" s="218"/>
      <c r="H1100" s="218"/>
      <c r="I1100" s="218"/>
      <c r="J1100" s="218"/>
      <c r="K1100" s="218"/>
      <c r="L1100" s="217"/>
      <c r="M1100" s="217"/>
      <c r="N1100" s="217"/>
      <c r="O1100" s="217"/>
    </row>
    <row r="1101" spans="1:15" x14ac:dyDescent="0.2">
      <c r="A1101" s="217"/>
      <c r="B1101" s="217"/>
      <c r="C1101" s="217"/>
      <c r="D1101" s="217"/>
      <c r="E1101" s="217"/>
      <c r="F1101" s="217"/>
      <c r="G1101" s="218"/>
      <c r="H1101" s="218"/>
      <c r="I1101" s="218"/>
      <c r="J1101" s="218"/>
      <c r="K1101" s="218"/>
      <c r="L1101" s="217"/>
      <c r="M1101" s="217"/>
      <c r="N1101" s="217"/>
      <c r="O1101" s="217"/>
    </row>
    <row r="1102" spans="1:15" x14ac:dyDescent="0.2">
      <c r="A1102" s="217"/>
      <c r="B1102" s="217"/>
      <c r="C1102" s="217"/>
      <c r="D1102" s="217"/>
      <c r="E1102" s="217"/>
      <c r="F1102" s="217"/>
      <c r="G1102" s="218"/>
      <c r="H1102" s="218"/>
      <c r="I1102" s="218"/>
      <c r="J1102" s="218"/>
      <c r="K1102" s="218"/>
      <c r="L1102" s="217"/>
      <c r="M1102" s="217"/>
      <c r="N1102" s="217"/>
      <c r="O1102" s="217"/>
    </row>
    <row r="1103" spans="1:15" x14ac:dyDescent="0.2">
      <c r="A1103" s="217"/>
      <c r="B1103" s="217"/>
      <c r="C1103" s="217"/>
      <c r="D1103" s="217"/>
      <c r="E1103" s="217"/>
      <c r="F1103" s="217"/>
      <c r="G1103" s="218"/>
      <c r="H1103" s="218"/>
      <c r="I1103" s="218"/>
      <c r="J1103" s="218"/>
      <c r="K1103" s="218"/>
      <c r="L1103" s="217"/>
      <c r="M1103" s="217"/>
      <c r="N1103" s="217"/>
      <c r="O1103" s="217"/>
    </row>
    <row r="1104" spans="1:15" x14ac:dyDescent="0.2">
      <c r="A1104" s="217"/>
      <c r="B1104" s="217"/>
      <c r="C1104" s="217"/>
      <c r="D1104" s="217"/>
      <c r="E1104" s="217"/>
      <c r="F1104" s="217"/>
      <c r="G1104" s="218"/>
      <c r="H1104" s="218"/>
      <c r="I1104" s="218"/>
      <c r="J1104" s="218"/>
      <c r="K1104" s="218"/>
      <c r="L1104" s="217"/>
      <c r="M1104" s="217"/>
      <c r="N1104" s="217"/>
      <c r="O1104" s="217"/>
    </row>
    <row r="1105" spans="1:15" x14ac:dyDescent="0.2">
      <c r="A1105" s="217"/>
      <c r="B1105" s="217"/>
      <c r="C1105" s="217"/>
      <c r="D1105" s="217"/>
      <c r="E1105" s="217"/>
      <c r="F1105" s="217"/>
      <c r="G1105" s="218"/>
      <c r="H1105" s="218"/>
      <c r="I1105" s="218"/>
      <c r="J1105" s="218"/>
      <c r="K1105" s="218"/>
      <c r="L1105" s="217"/>
      <c r="M1105" s="217"/>
      <c r="N1105" s="217"/>
      <c r="O1105" s="217"/>
    </row>
    <row r="1106" spans="1:15" x14ac:dyDescent="0.2">
      <c r="A1106" s="217"/>
      <c r="B1106" s="217"/>
      <c r="C1106" s="217"/>
      <c r="D1106" s="217"/>
      <c r="E1106" s="217"/>
      <c r="F1106" s="217"/>
      <c r="G1106" s="218"/>
      <c r="H1106" s="218"/>
      <c r="I1106" s="218"/>
      <c r="J1106" s="218"/>
      <c r="K1106" s="218"/>
      <c r="L1106" s="217"/>
      <c r="M1106" s="217"/>
      <c r="N1106" s="217"/>
      <c r="O1106" s="217"/>
    </row>
    <row r="1107" spans="1:15" x14ac:dyDescent="0.2">
      <c r="A1107" s="217"/>
      <c r="B1107" s="217"/>
      <c r="C1107" s="217"/>
      <c r="D1107" s="217"/>
      <c r="E1107" s="217"/>
      <c r="F1107" s="217"/>
      <c r="G1107" s="218"/>
      <c r="H1107" s="218"/>
      <c r="I1107" s="218"/>
      <c r="J1107" s="218"/>
      <c r="K1107" s="218"/>
      <c r="L1107" s="217"/>
      <c r="M1107" s="217"/>
      <c r="N1107" s="217"/>
      <c r="O1107" s="217"/>
    </row>
    <row r="1108" spans="1:15" x14ac:dyDescent="0.2">
      <c r="A1108" s="217"/>
      <c r="B1108" s="217"/>
      <c r="C1108" s="217"/>
      <c r="D1108" s="217"/>
      <c r="E1108" s="217"/>
      <c r="F1108" s="217"/>
      <c r="G1108" s="218"/>
      <c r="H1108" s="218"/>
      <c r="I1108" s="218"/>
      <c r="J1108" s="218"/>
      <c r="K1108" s="218"/>
      <c r="L1108" s="217"/>
      <c r="M1108" s="217"/>
      <c r="N1108" s="217"/>
      <c r="O1108" s="217"/>
    </row>
    <row r="1109" spans="1:15" x14ac:dyDescent="0.2">
      <c r="A1109" s="217"/>
      <c r="B1109" s="217"/>
      <c r="C1109" s="217"/>
      <c r="D1109" s="217"/>
      <c r="E1109" s="217"/>
      <c r="F1109" s="217"/>
      <c r="G1109" s="218"/>
      <c r="H1109" s="218"/>
      <c r="I1109" s="218"/>
      <c r="J1109" s="218"/>
      <c r="K1109" s="218"/>
      <c r="L1109" s="217"/>
      <c r="M1109" s="217"/>
      <c r="N1109" s="217"/>
      <c r="O1109" s="217"/>
    </row>
    <row r="1110" spans="1:15" x14ac:dyDescent="0.2">
      <c r="A1110" s="217"/>
      <c r="B1110" s="217"/>
      <c r="C1110" s="217"/>
      <c r="D1110" s="217"/>
      <c r="E1110" s="217"/>
      <c r="F1110" s="217"/>
      <c r="G1110" s="218"/>
      <c r="H1110" s="218"/>
      <c r="I1110" s="218"/>
      <c r="J1110" s="218"/>
      <c r="K1110" s="218"/>
      <c r="L1110" s="217"/>
      <c r="M1110" s="217"/>
      <c r="N1110" s="217"/>
      <c r="O1110" s="217"/>
    </row>
    <row r="1111" spans="1:15" x14ac:dyDescent="0.2">
      <c r="A1111" s="217"/>
      <c r="B1111" s="217"/>
      <c r="C1111" s="217"/>
      <c r="D1111" s="217"/>
      <c r="E1111" s="217"/>
      <c r="F1111" s="217"/>
      <c r="G1111" s="218"/>
      <c r="H1111" s="218"/>
      <c r="I1111" s="218"/>
      <c r="J1111" s="218"/>
      <c r="K1111" s="218"/>
      <c r="L1111" s="217"/>
      <c r="M1111" s="217"/>
      <c r="N1111" s="217"/>
      <c r="O1111" s="217"/>
    </row>
    <row r="1112" spans="1:15" x14ac:dyDescent="0.2">
      <c r="A1112" s="217"/>
      <c r="B1112" s="217"/>
      <c r="C1112" s="217"/>
      <c r="D1112" s="217"/>
      <c r="E1112" s="217"/>
      <c r="F1112" s="217"/>
      <c r="G1112" s="218"/>
      <c r="H1112" s="218"/>
      <c r="I1112" s="218"/>
      <c r="J1112" s="218"/>
      <c r="K1112" s="218"/>
      <c r="L1112" s="217"/>
      <c r="M1112" s="217"/>
      <c r="N1112" s="217"/>
      <c r="O1112" s="217"/>
    </row>
    <row r="1113" spans="1:15" x14ac:dyDescent="0.2">
      <c r="A1113" s="217"/>
      <c r="B1113" s="217"/>
      <c r="C1113" s="217"/>
      <c r="D1113" s="217"/>
      <c r="E1113" s="217"/>
      <c r="F1113" s="217"/>
      <c r="G1113" s="218"/>
      <c r="H1113" s="218"/>
      <c r="I1113" s="218"/>
      <c r="J1113" s="218"/>
      <c r="K1113" s="218"/>
      <c r="L1113" s="217"/>
      <c r="M1113" s="217"/>
      <c r="N1113" s="217"/>
      <c r="O1113" s="217"/>
    </row>
    <row r="1114" spans="1:15" x14ac:dyDescent="0.2">
      <c r="A1114" s="217"/>
      <c r="B1114" s="217"/>
      <c r="C1114" s="217"/>
      <c r="D1114" s="217"/>
      <c r="E1114" s="217"/>
      <c r="F1114" s="217"/>
      <c r="G1114" s="218"/>
      <c r="H1114" s="218"/>
      <c r="I1114" s="218"/>
      <c r="J1114" s="218"/>
      <c r="K1114" s="218"/>
      <c r="L1114" s="217"/>
      <c r="M1114" s="217"/>
      <c r="N1114" s="217"/>
      <c r="O1114" s="217"/>
    </row>
    <row r="1115" spans="1:15" x14ac:dyDescent="0.2">
      <c r="A1115" s="217"/>
      <c r="B1115" s="217"/>
      <c r="C1115" s="217"/>
      <c r="D1115" s="217"/>
      <c r="E1115" s="217"/>
      <c r="F1115" s="217"/>
      <c r="G1115" s="218"/>
      <c r="H1115" s="218"/>
      <c r="I1115" s="218"/>
      <c r="J1115" s="218"/>
      <c r="K1115" s="218"/>
      <c r="L1115" s="217"/>
      <c r="M1115" s="217"/>
      <c r="N1115" s="217"/>
      <c r="O1115" s="217"/>
    </row>
    <row r="1116" spans="1:15" x14ac:dyDescent="0.2">
      <c r="A1116" s="217"/>
      <c r="B1116" s="217"/>
      <c r="C1116" s="217"/>
      <c r="D1116" s="217"/>
      <c r="E1116" s="217"/>
      <c r="F1116" s="217"/>
      <c r="G1116" s="218"/>
      <c r="H1116" s="218"/>
      <c r="I1116" s="218"/>
      <c r="J1116" s="218"/>
      <c r="K1116" s="218"/>
      <c r="L1116" s="217"/>
      <c r="M1116" s="217"/>
      <c r="N1116" s="217"/>
      <c r="O1116" s="217"/>
    </row>
    <row r="1117" spans="1:15" x14ac:dyDescent="0.2">
      <c r="A1117" s="217"/>
      <c r="B1117" s="217"/>
      <c r="C1117" s="217"/>
      <c r="D1117" s="217"/>
      <c r="E1117" s="217"/>
      <c r="F1117" s="217"/>
      <c r="G1117" s="218"/>
      <c r="H1117" s="218"/>
      <c r="I1117" s="218"/>
      <c r="J1117" s="218"/>
      <c r="K1117" s="218"/>
      <c r="L1117" s="217"/>
      <c r="M1117" s="217"/>
      <c r="N1117" s="217"/>
      <c r="O1117" s="217"/>
    </row>
    <row r="1118" spans="1:15" x14ac:dyDescent="0.2">
      <c r="A1118" s="217"/>
      <c r="B1118" s="217"/>
      <c r="C1118" s="217"/>
      <c r="D1118" s="217"/>
      <c r="E1118" s="217"/>
      <c r="F1118" s="217"/>
      <c r="G1118" s="218"/>
      <c r="H1118" s="218"/>
      <c r="I1118" s="218"/>
      <c r="J1118" s="218"/>
      <c r="K1118" s="218"/>
      <c r="L1118" s="217"/>
      <c r="M1118" s="217"/>
      <c r="N1118" s="217"/>
      <c r="O1118" s="217"/>
    </row>
    <row r="1119" spans="1:15" x14ac:dyDescent="0.2">
      <c r="A1119" s="217"/>
      <c r="B1119" s="217"/>
      <c r="C1119" s="217"/>
      <c r="D1119" s="217"/>
      <c r="E1119" s="217"/>
      <c r="F1119" s="217"/>
      <c r="G1119" s="218"/>
      <c r="H1119" s="218"/>
      <c r="I1119" s="218"/>
      <c r="J1119" s="218"/>
      <c r="K1119" s="218"/>
      <c r="L1119" s="217"/>
      <c r="M1119" s="217"/>
      <c r="N1119" s="217"/>
      <c r="O1119" s="217"/>
    </row>
    <row r="1120" spans="1:15" x14ac:dyDescent="0.2">
      <c r="A1120" s="217"/>
      <c r="B1120" s="217"/>
      <c r="C1120" s="217"/>
      <c r="D1120" s="217"/>
      <c r="E1120" s="217"/>
      <c r="F1120" s="217"/>
      <c r="G1120" s="218"/>
      <c r="H1120" s="218"/>
      <c r="I1120" s="218"/>
      <c r="J1120" s="218"/>
      <c r="K1120" s="218"/>
      <c r="L1120" s="217"/>
      <c r="M1120" s="217"/>
      <c r="N1120" s="217"/>
      <c r="O1120" s="217"/>
    </row>
    <row r="1121" spans="1:15" x14ac:dyDescent="0.2">
      <c r="A1121" s="217"/>
      <c r="B1121" s="217"/>
      <c r="C1121" s="217"/>
      <c r="D1121" s="217"/>
      <c r="E1121" s="217"/>
      <c r="F1121" s="217"/>
      <c r="G1121" s="218"/>
      <c r="H1121" s="218"/>
      <c r="I1121" s="218"/>
      <c r="J1121" s="218"/>
      <c r="K1121" s="218"/>
      <c r="L1121" s="217"/>
      <c r="M1121" s="217"/>
      <c r="N1121" s="217"/>
      <c r="O1121" s="217"/>
    </row>
    <row r="1122" spans="1:15" x14ac:dyDescent="0.2">
      <c r="A1122" s="217"/>
      <c r="B1122" s="217"/>
      <c r="C1122" s="217"/>
      <c r="D1122" s="217"/>
      <c r="E1122" s="217"/>
      <c r="F1122" s="217"/>
      <c r="G1122" s="218"/>
      <c r="H1122" s="218"/>
      <c r="I1122" s="218"/>
      <c r="J1122" s="218"/>
      <c r="K1122" s="218"/>
      <c r="L1122" s="217"/>
      <c r="M1122" s="217"/>
      <c r="N1122" s="217"/>
      <c r="O1122" s="217"/>
    </row>
    <row r="1123" spans="1:15" x14ac:dyDescent="0.2">
      <c r="A1123" s="217"/>
      <c r="B1123" s="217"/>
      <c r="C1123" s="217"/>
      <c r="D1123" s="217"/>
      <c r="E1123" s="217"/>
      <c r="F1123" s="217"/>
      <c r="G1123" s="218"/>
      <c r="H1123" s="218"/>
      <c r="I1123" s="218"/>
      <c r="J1123" s="218"/>
      <c r="K1123" s="218"/>
      <c r="L1123" s="217"/>
      <c r="M1123" s="217"/>
      <c r="N1123" s="217"/>
      <c r="O1123" s="217"/>
    </row>
    <row r="1124" spans="1:15" x14ac:dyDescent="0.2">
      <c r="A1124" s="217"/>
      <c r="B1124" s="217"/>
      <c r="C1124" s="217"/>
      <c r="D1124" s="217"/>
      <c r="E1124" s="217"/>
      <c r="F1124" s="217"/>
      <c r="G1124" s="218"/>
      <c r="H1124" s="218"/>
      <c r="I1124" s="218"/>
      <c r="J1124" s="218"/>
      <c r="K1124" s="218"/>
      <c r="L1124" s="217"/>
      <c r="M1124" s="217"/>
      <c r="N1124" s="217"/>
      <c r="O1124" s="217"/>
    </row>
    <row r="1125" spans="1:15" x14ac:dyDescent="0.2">
      <c r="A1125" s="217"/>
      <c r="B1125" s="217"/>
      <c r="C1125" s="217"/>
      <c r="D1125" s="217"/>
      <c r="E1125" s="217"/>
      <c r="F1125" s="217"/>
      <c r="G1125" s="218"/>
      <c r="H1125" s="218"/>
      <c r="I1125" s="218"/>
      <c r="J1125" s="218"/>
      <c r="K1125" s="218"/>
      <c r="L1125" s="217"/>
      <c r="M1125" s="217"/>
      <c r="N1125" s="217"/>
      <c r="O1125" s="217"/>
    </row>
    <row r="1126" spans="1:15" x14ac:dyDescent="0.2">
      <c r="A1126" s="217"/>
      <c r="B1126" s="217"/>
      <c r="C1126" s="217"/>
      <c r="D1126" s="217"/>
      <c r="E1126" s="217"/>
      <c r="F1126" s="217"/>
      <c r="G1126" s="218"/>
      <c r="H1126" s="218"/>
      <c r="I1126" s="218"/>
      <c r="J1126" s="218"/>
      <c r="K1126" s="218"/>
      <c r="L1126" s="217"/>
      <c r="M1126" s="217"/>
      <c r="N1126" s="217"/>
      <c r="O1126" s="217"/>
    </row>
    <row r="1127" spans="1:15" x14ac:dyDescent="0.2">
      <c r="A1127" s="217"/>
      <c r="B1127" s="217"/>
      <c r="C1127" s="217"/>
      <c r="D1127" s="217"/>
      <c r="E1127" s="217"/>
      <c r="F1127" s="217"/>
      <c r="G1127" s="218"/>
      <c r="H1127" s="218"/>
      <c r="I1127" s="218"/>
      <c r="J1127" s="218"/>
      <c r="K1127" s="218"/>
      <c r="L1127" s="217"/>
      <c r="M1127" s="217"/>
      <c r="N1127" s="217"/>
      <c r="O1127" s="217"/>
    </row>
    <row r="1128" spans="1:15" x14ac:dyDescent="0.2">
      <c r="A1128" s="217"/>
      <c r="B1128" s="217"/>
      <c r="C1128" s="217"/>
      <c r="D1128" s="217"/>
      <c r="E1128" s="217"/>
      <c r="F1128" s="217"/>
      <c r="G1128" s="218"/>
      <c r="H1128" s="218"/>
      <c r="I1128" s="218"/>
      <c r="J1128" s="218"/>
      <c r="K1128" s="218"/>
      <c r="L1128" s="217"/>
      <c r="M1128" s="217"/>
      <c r="N1128" s="217"/>
      <c r="O1128" s="217"/>
    </row>
    <row r="1129" spans="1:15" x14ac:dyDescent="0.2">
      <c r="A1129" s="217"/>
      <c r="B1129" s="217"/>
      <c r="C1129" s="217"/>
      <c r="D1129" s="217"/>
      <c r="E1129" s="217"/>
      <c r="F1129" s="217"/>
      <c r="G1129" s="218"/>
      <c r="H1129" s="218"/>
      <c r="I1129" s="218"/>
      <c r="J1129" s="218"/>
      <c r="K1129" s="218"/>
      <c r="L1129" s="217"/>
      <c r="M1129" s="217"/>
      <c r="N1129" s="217"/>
      <c r="O1129" s="217"/>
    </row>
    <row r="1130" spans="1:15" x14ac:dyDescent="0.2">
      <c r="A1130" s="217"/>
      <c r="B1130" s="217"/>
      <c r="C1130" s="217"/>
      <c r="D1130" s="217"/>
      <c r="E1130" s="217"/>
      <c r="F1130" s="217"/>
      <c r="G1130" s="218"/>
      <c r="H1130" s="218"/>
      <c r="I1130" s="218"/>
      <c r="J1130" s="218"/>
      <c r="K1130" s="218"/>
      <c r="L1130" s="217"/>
      <c r="M1130" s="217"/>
      <c r="N1130" s="217"/>
      <c r="O1130" s="217"/>
    </row>
    <row r="1131" spans="1:15" x14ac:dyDescent="0.2">
      <c r="A1131" s="217"/>
      <c r="B1131" s="217"/>
      <c r="C1131" s="217"/>
      <c r="D1131" s="217"/>
      <c r="E1131" s="217"/>
      <c r="F1131" s="217"/>
      <c r="G1131" s="218"/>
      <c r="H1131" s="218"/>
      <c r="I1131" s="218"/>
      <c r="J1131" s="218"/>
      <c r="K1131" s="218"/>
      <c r="L1131" s="217"/>
      <c r="M1131" s="217"/>
      <c r="N1131" s="217"/>
      <c r="O1131" s="217"/>
    </row>
    <row r="1132" spans="1:15" x14ac:dyDescent="0.2">
      <c r="A1132" s="217"/>
      <c r="B1132" s="217"/>
      <c r="C1132" s="217"/>
      <c r="D1132" s="217"/>
      <c r="E1132" s="217"/>
      <c r="F1132" s="217"/>
      <c r="G1132" s="218"/>
      <c r="H1132" s="218"/>
      <c r="I1132" s="218"/>
      <c r="J1132" s="218"/>
      <c r="K1132" s="218"/>
      <c r="L1132" s="217"/>
      <c r="M1132" s="217"/>
      <c r="N1132" s="217"/>
      <c r="O1132" s="217"/>
    </row>
    <row r="1133" spans="1:15" x14ac:dyDescent="0.2">
      <c r="A1133" s="217"/>
      <c r="B1133" s="217"/>
      <c r="C1133" s="217"/>
      <c r="D1133" s="217"/>
      <c r="E1133" s="217"/>
      <c r="F1133" s="217"/>
      <c r="G1133" s="218"/>
      <c r="H1133" s="218"/>
      <c r="I1133" s="218"/>
      <c r="J1133" s="218"/>
      <c r="K1133" s="218"/>
      <c r="L1133" s="217"/>
      <c r="M1133" s="217"/>
      <c r="N1133" s="217"/>
      <c r="O1133" s="217"/>
    </row>
    <row r="1134" spans="1:15" x14ac:dyDescent="0.2">
      <c r="A1134" s="217"/>
      <c r="B1134" s="217"/>
      <c r="C1134" s="217"/>
      <c r="D1134" s="217"/>
      <c r="E1134" s="217"/>
      <c r="F1134" s="217"/>
      <c r="G1134" s="218"/>
      <c r="H1134" s="218"/>
      <c r="I1134" s="218"/>
      <c r="J1134" s="218"/>
      <c r="K1134" s="218"/>
      <c r="L1134" s="217"/>
      <c r="M1134" s="217"/>
      <c r="N1134" s="217"/>
      <c r="O1134" s="217"/>
    </row>
    <row r="1135" spans="1:15" x14ac:dyDescent="0.2">
      <c r="A1135" s="217"/>
      <c r="B1135" s="217"/>
      <c r="C1135" s="217"/>
      <c r="D1135" s="217"/>
      <c r="E1135" s="217"/>
      <c r="F1135" s="217"/>
      <c r="G1135" s="218"/>
      <c r="H1135" s="218"/>
      <c r="I1135" s="218"/>
      <c r="J1135" s="218"/>
      <c r="K1135" s="218"/>
      <c r="L1135" s="217"/>
      <c r="M1135" s="217"/>
      <c r="N1135" s="217"/>
      <c r="O1135" s="217"/>
    </row>
    <row r="1136" spans="1:15" x14ac:dyDescent="0.2">
      <c r="A1136" s="217"/>
      <c r="B1136" s="217"/>
      <c r="C1136" s="217"/>
      <c r="D1136" s="217"/>
      <c r="E1136" s="217"/>
      <c r="F1136" s="217"/>
      <c r="G1136" s="218"/>
      <c r="H1136" s="218"/>
      <c r="I1136" s="218"/>
      <c r="J1136" s="218"/>
      <c r="K1136" s="218"/>
      <c r="L1136" s="217"/>
      <c r="M1136" s="217"/>
      <c r="N1136" s="217"/>
      <c r="O1136" s="217"/>
    </row>
    <row r="1137" spans="1:15" x14ac:dyDescent="0.2">
      <c r="A1137" s="217"/>
      <c r="B1137" s="217"/>
      <c r="C1137" s="217"/>
      <c r="D1137" s="217"/>
      <c r="E1137" s="217"/>
      <c r="F1137" s="217"/>
      <c r="G1137" s="218"/>
      <c r="H1137" s="218"/>
      <c r="I1137" s="218"/>
      <c r="J1137" s="218"/>
      <c r="K1137" s="218"/>
      <c r="L1137" s="217"/>
      <c r="M1137" s="217"/>
      <c r="N1137" s="217"/>
      <c r="O1137" s="217"/>
    </row>
    <row r="1138" spans="1:15" x14ac:dyDescent="0.2">
      <c r="A1138" s="217"/>
      <c r="B1138" s="217"/>
      <c r="C1138" s="217"/>
      <c r="D1138" s="217"/>
      <c r="E1138" s="217"/>
      <c r="F1138" s="217"/>
      <c r="G1138" s="218"/>
      <c r="H1138" s="218"/>
      <c r="I1138" s="218"/>
      <c r="J1138" s="218"/>
      <c r="K1138" s="218"/>
      <c r="L1138" s="217"/>
      <c r="M1138" s="217"/>
      <c r="N1138" s="217"/>
      <c r="O1138" s="217"/>
    </row>
    <row r="1139" spans="1:15" x14ac:dyDescent="0.2">
      <c r="A1139" s="217"/>
      <c r="B1139" s="217"/>
      <c r="C1139" s="217"/>
      <c r="D1139" s="217"/>
      <c r="E1139" s="217"/>
      <c r="F1139" s="217"/>
      <c r="G1139" s="218"/>
      <c r="H1139" s="218"/>
      <c r="I1139" s="218"/>
      <c r="J1139" s="218"/>
      <c r="K1139" s="218"/>
      <c r="L1139" s="217"/>
      <c r="M1139" s="217"/>
      <c r="N1139" s="217"/>
      <c r="O1139" s="217"/>
    </row>
    <row r="1140" spans="1:15" x14ac:dyDescent="0.2">
      <c r="A1140" s="217"/>
      <c r="B1140" s="217"/>
      <c r="C1140" s="217"/>
      <c r="D1140" s="217"/>
      <c r="E1140" s="217"/>
      <c r="F1140" s="217"/>
      <c r="G1140" s="218"/>
      <c r="H1140" s="218"/>
      <c r="I1140" s="218"/>
      <c r="J1140" s="218"/>
      <c r="K1140" s="218"/>
      <c r="L1140" s="217"/>
      <c r="M1140" s="217"/>
      <c r="N1140" s="217"/>
      <c r="O1140" s="217"/>
    </row>
    <row r="1141" spans="1:15" x14ac:dyDescent="0.2">
      <c r="A1141" s="217"/>
      <c r="B1141" s="217"/>
      <c r="C1141" s="217"/>
      <c r="D1141" s="217"/>
      <c r="E1141" s="217"/>
      <c r="F1141" s="217"/>
      <c r="G1141" s="218"/>
      <c r="H1141" s="218"/>
      <c r="I1141" s="218"/>
      <c r="J1141" s="218"/>
      <c r="K1141" s="218"/>
      <c r="L1141" s="217"/>
      <c r="M1141" s="217"/>
      <c r="N1141" s="217"/>
      <c r="O1141" s="217"/>
    </row>
    <row r="1142" spans="1:15" x14ac:dyDescent="0.2">
      <c r="A1142" s="217"/>
      <c r="B1142" s="217"/>
      <c r="C1142" s="217"/>
      <c r="D1142" s="217"/>
      <c r="E1142" s="217"/>
      <c r="F1142" s="217"/>
      <c r="G1142" s="218"/>
      <c r="H1142" s="218"/>
      <c r="I1142" s="218"/>
      <c r="J1142" s="218"/>
      <c r="K1142" s="218"/>
      <c r="L1142" s="217"/>
      <c r="M1142" s="217"/>
      <c r="N1142" s="217"/>
      <c r="O1142" s="217"/>
    </row>
    <row r="1143" spans="1:15" x14ac:dyDescent="0.2">
      <c r="A1143" s="217"/>
      <c r="B1143" s="217"/>
      <c r="C1143" s="217"/>
      <c r="D1143" s="217"/>
      <c r="E1143" s="217"/>
      <c r="F1143" s="217"/>
      <c r="G1143" s="218"/>
      <c r="H1143" s="218"/>
      <c r="I1143" s="218"/>
      <c r="J1143" s="218"/>
      <c r="K1143" s="218"/>
      <c r="L1143" s="217"/>
      <c r="M1143" s="217"/>
      <c r="N1143" s="217"/>
      <c r="O1143" s="217"/>
    </row>
    <row r="1144" spans="1:15" x14ac:dyDescent="0.2">
      <c r="A1144" s="217"/>
      <c r="B1144" s="217"/>
      <c r="C1144" s="217"/>
      <c r="D1144" s="217"/>
      <c r="E1144" s="217"/>
      <c r="F1144" s="217"/>
      <c r="G1144" s="218"/>
      <c r="H1144" s="218"/>
      <c r="I1144" s="218"/>
      <c r="J1144" s="218"/>
      <c r="K1144" s="218"/>
      <c r="L1144" s="217"/>
      <c r="M1144" s="217"/>
      <c r="N1144" s="217"/>
      <c r="O1144" s="217"/>
    </row>
    <row r="1145" spans="1:15" x14ac:dyDescent="0.2">
      <c r="A1145" s="217"/>
      <c r="B1145" s="217"/>
      <c r="C1145" s="217"/>
      <c r="D1145" s="217"/>
      <c r="E1145" s="217"/>
      <c r="F1145" s="217"/>
      <c r="G1145" s="218"/>
      <c r="H1145" s="218"/>
      <c r="I1145" s="218"/>
      <c r="J1145" s="218"/>
      <c r="K1145" s="218"/>
      <c r="L1145" s="217"/>
      <c r="M1145" s="217"/>
      <c r="N1145" s="217"/>
      <c r="O1145" s="217"/>
    </row>
    <row r="1146" spans="1:15" x14ac:dyDescent="0.2">
      <c r="A1146" s="217"/>
      <c r="B1146" s="217"/>
      <c r="C1146" s="217"/>
      <c r="D1146" s="217"/>
      <c r="E1146" s="217"/>
      <c r="F1146" s="217"/>
      <c r="G1146" s="218"/>
      <c r="H1146" s="218"/>
      <c r="I1146" s="218"/>
      <c r="J1146" s="218"/>
      <c r="K1146" s="218"/>
      <c r="L1146" s="217"/>
      <c r="M1146" s="217"/>
      <c r="N1146" s="217"/>
      <c r="O1146" s="217"/>
    </row>
    <row r="1147" spans="1:15" x14ac:dyDescent="0.2">
      <c r="A1147" s="217"/>
      <c r="B1147" s="217"/>
      <c r="C1147" s="217"/>
      <c r="D1147" s="217"/>
      <c r="E1147" s="217"/>
      <c r="F1147" s="217"/>
      <c r="G1147" s="218"/>
      <c r="H1147" s="218"/>
      <c r="I1147" s="218"/>
      <c r="J1147" s="218"/>
      <c r="K1147" s="218"/>
      <c r="L1147" s="217"/>
      <c r="M1147" s="217"/>
      <c r="N1147" s="217"/>
      <c r="O1147" s="217"/>
    </row>
    <row r="1148" spans="1:15" x14ac:dyDescent="0.2">
      <c r="A1148" s="217"/>
      <c r="B1148" s="217"/>
      <c r="C1148" s="217"/>
      <c r="D1148" s="217"/>
      <c r="E1148" s="217"/>
      <c r="F1148" s="217"/>
      <c r="G1148" s="218"/>
      <c r="H1148" s="218"/>
      <c r="I1148" s="218"/>
      <c r="J1148" s="218"/>
      <c r="K1148" s="218"/>
      <c r="L1148" s="217"/>
      <c r="M1148" s="217"/>
      <c r="N1148" s="217"/>
      <c r="O1148" s="217"/>
    </row>
    <row r="1149" spans="1:15" x14ac:dyDescent="0.2">
      <c r="A1149" s="217"/>
      <c r="B1149" s="217"/>
      <c r="C1149" s="217"/>
      <c r="D1149" s="217"/>
      <c r="E1149" s="217"/>
      <c r="F1149" s="217"/>
      <c r="G1149" s="218"/>
      <c r="H1149" s="218"/>
      <c r="I1149" s="218"/>
      <c r="J1149" s="218"/>
      <c r="K1149" s="218"/>
      <c r="L1149" s="217"/>
      <c r="M1149" s="217"/>
      <c r="N1149" s="217"/>
      <c r="O1149" s="217"/>
    </row>
    <row r="1150" spans="1:15" x14ac:dyDescent="0.2">
      <c r="A1150" s="217"/>
      <c r="B1150" s="217"/>
      <c r="C1150" s="217"/>
      <c r="D1150" s="217"/>
      <c r="E1150" s="217"/>
      <c r="F1150" s="217"/>
      <c r="G1150" s="218"/>
      <c r="H1150" s="218"/>
      <c r="I1150" s="218"/>
      <c r="J1150" s="218"/>
      <c r="K1150" s="218"/>
      <c r="L1150" s="217"/>
      <c r="M1150" s="217"/>
      <c r="N1150" s="217"/>
      <c r="O1150" s="217"/>
    </row>
    <row r="1151" spans="1:15" x14ac:dyDescent="0.2">
      <c r="A1151" s="217"/>
      <c r="B1151" s="217"/>
      <c r="C1151" s="217"/>
      <c r="D1151" s="217"/>
      <c r="E1151" s="217"/>
      <c r="F1151" s="217"/>
      <c r="G1151" s="218"/>
      <c r="H1151" s="218"/>
      <c r="I1151" s="218"/>
      <c r="J1151" s="218"/>
      <c r="K1151" s="218"/>
      <c r="L1151" s="217"/>
      <c r="M1151" s="217"/>
      <c r="N1151" s="217"/>
      <c r="O1151" s="217"/>
    </row>
    <row r="1152" spans="1:15" x14ac:dyDescent="0.2">
      <c r="A1152" s="217"/>
      <c r="B1152" s="217"/>
      <c r="C1152" s="217"/>
      <c r="D1152" s="217"/>
      <c r="E1152" s="217"/>
      <c r="F1152" s="217"/>
      <c r="G1152" s="218"/>
      <c r="H1152" s="218"/>
      <c r="I1152" s="218"/>
      <c r="J1152" s="218"/>
      <c r="K1152" s="218"/>
      <c r="L1152" s="217"/>
      <c r="M1152" s="217"/>
      <c r="N1152" s="217"/>
      <c r="O1152" s="217"/>
    </row>
    <row r="1153" spans="1:15" x14ac:dyDescent="0.2">
      <c r="A1153" s="217"/>
      <c r="B1153" s="217"/>
      <c r="C1153" s="217"/>
      <c r="D1153" s="217"/>
      <c r="E1153" s="217"/>
      <c r="F1153" s="217"/>
      <c r="G1153" s="218"/>
      <c r="H1153" s="218"/>
      <c r="I1153" s="218"/>
      <c r="J1153" s="218"/>
      <c r="K1153" s="218"/>
      <c r="L1153" s="217"/>
      <c r="M1153" s="217"/>
      <c r="N1153" s="217"/>
      <c r="O1153" s="217"/>
    </row>
    <row r="1154" spans="1:15" x14ac:dyDescent="0.2">
      <c r="A1154" s="217"/>
      <c r="B1154" s="217"/>
      <c r="C1154" s="217"/>
      <c r="D1154" s="217"/>
      <c r="E1154" s="217"/>
      <c r="F1154" s="217"/>
      <c r="G1154" s="218"/>
      <c r="H1154" s="218"/>
      <c r="I1154" s="218"/>
      <c r="J1154" s="218"/>
      <c r="K1154" s="218"/>
      <c r="L1154" s="217"/>
      <c r="M1154" s="217"/>
      <c r="N1154" s="217"/>
      <c r="O1154" s="217"/>
    </row>
    <row r="1155" spans="1:15" x14ac:dyDescent="0.2">
      <c r="A1155" s="217"/>
      <c r="B1155" s="217"/>
      <c r="C1155" s="217"/>
      <c r="D1155" s="217"/>
      <c r="E1155" s="217"/>
      <c r="F1155" s="217"/>
      <c r="G1155" s="218"/>
      <c r="H1155" s="218"/>
      <c r="I1155" s="218"/>
      <c r="J1155" s="218"/>
      <c r="K1155" s="218"/>
      <c r="L1155" s="217"/>
      <c r="M1155" s="217"/>
      <c r="N1155" s="217"/>
      <c r="O1155" s="217"/>
    </row>
    <row r="1156" spans="1:15" x14ac:dyDescent="0.2">
      <c r="A1156" s="217"/>
      <c r="B1156" s="217"/>
      <c r="C1156" s="217"/>
      <c r="D1156" s="217"/>
      <c r="E1156" s="217"/>
      <c r="F1156" s="217"/>
      <c r="G1156" s="218"/>
      <c r="H1156" s="218"/>
      <c r="I1156" s="218"/>
      <c r="J1156" s="218"/>
      <c r="K1156" s="218"/>
      <c r="L1156" s="217"/>
      <c r="M1156" s="217"/>
      <c r="N1156" s="217"/>
      <c r="O1156" s="217"/>
    </row>
    <row r="1157" spans="1:15" x14ac:dyDescent="0.2">
      <c r="A1157" s="217"/>
      <c r="B1157" s="217"/>
      <c r="C1157" s="217"/>
      <c r="D1157" s="217"/>
      <c r="E1157" s="217"/>
      <c r="F1157" s="217"/>
      <c r="G1157" s="218"/>
      <c r="H1157" s="218"/>
      <c r="I1157" s="218"/>
      <c r="J1157" s="218"/>
      <c r="K1157" s="218"/>
      <c r="L1157" s="217"/>
      <c r="M1157" s="217"/>
      <c r="N1157" s="217"/>
      <c r="O1157" s="217"/>
    </row>
    <row r="1158" spans="1:15" x14ac:dyDescent="0.2">
      <c r="A1158" s="217"/>
      <c r="B1158" s="217"/>
      <c r="C1158" s="217"/>
      <c r="D1158" s="217"/>
      <c r="E1158" s="217"/>
      <c r="F1158" s="217"/>
      <c r="G1158" s="218"/>
      <c r="H1158" s="218"/>
      <c r="I1158" s="218"/>
      <c r="J1158" s="218"/>
      <c r="K1158" s="218"/>
      <c r="L1158" s="217"/>
      <c r="M1158" s="217"/>
      <c r="N1158" s="217"/>
      <c r="O1158" s="217"/>
    </row>
    <row r="1159" spans="1:15" x14ac:dyDescent="0.2">
      <c r="A1159" s="217"/>
      <c r="B1159" s="217"/>
      <c r="C1159" s="217"/>
      <c r="D1159" s="217"/>
      <c r="E1159" s="217"/>
      <c r="F1159" s="217"/>
      <c r="G1159" s="218"/>
      <c r="H1159" s="218"/>
      <c r="I1159" s="218"/>
      <c r="J1159" s="218"/>
      <c r="K1159" s="218"/>
      <c r="L1159" s="217"/>
      <c r="M1159" s="217"/>
      <c r="N1159" s="217"/>
      <c r="O1159" s="217"/>
    </row>
    <row r="1160" spans="1:15" x14ac:dyDescent="0.2">
      <c r="A1160" s="217"/>
      <c r="B1160" s="217"/>
      <c r="C1160" s="217"/>
      <c r="D1160" s="217"/>
      <c r="E1160" s="217"/>
      <c r="F1160" s="217"/>
      <c r="G1160" s="218"/>
      <c r="H1160" s="218"/>
      <c r="I1160" s="218"/>
      <c r="J1160" s="218"/>
      <c r="K1160" s="218"/>
      <c r="L1160" s="217"/>
      <c r="M1160" s="217"/>
      <c r="N1160" s="217"/>
      <c r="O1160" s="217"/>
    </row>
    <row r="1161" spans="1:15" x14ac:dyDescent="0.2">
      <c r="A1161" s="217"/>
      <c r="B1161" s="217"/>
      <c r="C1161" s="217"/>
      <c r="D1161" s="217"/>
      <c r="E1161" s="217"/>
      <c r="F1161" s="217"/>
      <c r="G1161" s="218"/>
      <c r="H1161" s="218"/>
      <c r="I1161" s="218"/>
      <c r="J1161" s="218"/>
      <c r="K1161" s="218"/>
      <c r="L1161" s="217"/>
      <c r="M1161" s="217"/>
      <c r="N1161" s="217"/>
      <c r="O1161" s="217"/>
    </row>
    <row r="1162" spans="1:15" x14ac:dyDescent="0.2">
      <c r="A1162" s="217"/>
      <c r="B1162" s="217"/>
      <c r="C1162" s="217"/>
      <c r="D1162" s="217"/>
      <c r="E1162" s="217"/>
      <c r="F1162" s="217"/>
      <c r="G1162" s="218"/>
      <c r="H1162" s="218"/>
      <c r="I1162" s="218"/>
      <c r="J1162" s="218"/>
      <c r="K1162" s="218"/>
      <c r="L1162" s="217"/>
      <c r="M1162" s="217"/>
      <c r="N1162" s="217"/>
      <c r="O1162" s="217"/>
    </row>
    <row r="1163" spans="1:15" x14ac:dyDescent="0.2">
      <c r="A1163" s="217"/>
      <c r="B1163" s="217"/>
      <c r="C1163" s="217"/>
      <c r="D1163" s="217"/>
      <c r="E1163" s="217"/>
      <c r="F1163" s="217"/>
      <c r="G1163" s="218"/>
      <c r="H1163" s="218"/>
      <c r="I1163" s="218"/>
      <c r="J1163" s="218"/>
      <c r="K1163" s="218"/>
      <c r="L1163" s="217"/>
      <c r="M1163" s="217"/>
      <c r="N1163" s="217"/>
      <c r="O1163" s="217"/>
    </row>
    <row r="1164" spans="1:15" x14ac:dyDescent="0.2">
      <c r="A1164" s="217"/>
      <c r="B1164" s="217"/>
      <c r="C1164" s="217"/>
      <c r="D1164" s="217"/>
      <c r="E1164" s="217"/>
      <c r="F1164" s="217"/>
      <c r="G1164" s="218"/>
      <c r="H1164" s="218"/>
      <c r="I1164" s="218"/>
      <c r="J1164" s="218"/>
      <c r="K1164" s="218"/>
      <c r="L1164" s="217"/>
      <c r="M1164" s="217"/>
      <c r="N1164" s="217"/>
      <c r="O1164" s="217"/>
    </row>
    <row r="1165" spans="1:15" x14ac:dyDescent="0.2">
      <c r="A1165" s="217"/>
      <c r="B1165" s="217"/>
      <c r="C1165" s="217"/>
      <c r="D1165" s="217"/>
      <c r="E1165" s="217"/>
      <c r="F1165" s="217"/>
      <c r="G1165" s="218"/>
      <c r="H1165" s="218"/>
      <c r="I1165" s="218"/>
      <c r="J1165" s="218"/>
      <c r="K1165" s="218"/>
      <c r="L1165" s="217"/>
      <c r="M1165" s="217"/>
      <c r="N1165" s="217"/>
      <c r="O1165" s="217"/>
    </row>
    <row r="1166" spans="1:15" x14ac:dyDescent="0.2">
      <c r="A1166" s="217"/>
      <c r="B1166" s="217"/>
      <c r="C1166" s="217"/>
      <c r="D1166" s="217"/>
      <c r="E1166" s="217"/>
      <c r="F1166" s="217"/>
      <c r="G1166" s="218"/>
      <c r="H1166" s="218"/>
      <c r="I1166" s="218"/>
      <c r="J1166" s="218"/>
      <c r="K1166" s="218"/>
      <c r="L1166" s="217"/>
      <c r="M1166" s="217"/>
      <c r="N1166" s="217"/>
      <c r="O1166" s="217"/>
    </row>
    <row r="1167" spans="1:15" x14ac:dyDescent="0.2">
      <c r="A1167" s="217"/>
      <c r="B1167" s="217"/>
      <c r="C1167" s="217"/>
      <c r="D1167" s="217"/>
      <c r="E1167" s="217"/>
      <c r="F1167" s="217"/>
      <c r="G1167" s="218"/>
      <c r="H1167" s="218"/>
      <c r="I1167" s="218"/>
      <c r="J1167" s="218"/>
      <c r="K1167" s="218"/>
      <c r="L1167" s="217"/>
      <c r="M1167" s="217"/>
      <c r="N1167" s="217"/>
      <c r="O1167" s="217"/>
    </row>
    <row r="1168" spans="1:15" x14ac:dyDescent="0.2">
      <c r="A1168" s="217"/>
      <c r="B1168" s="217"/>
      <c r="C1168" s="217"/>
      <c r="D1168" s="217"/>
      <c r="E1168" s="217"/>
      <c r="F1168" s="217"/>
      <c r="G1168" s="218"/>
      <c r="H1168" s="218"/>
      <c r="I1168" s="218"/>
      <c r="J1168" s="218"/>
      <c r="K1168" s="218"/>
      <c r="L1168" s="217"/>
      <c r="M1168" s="217"/>
      <c r="N1168" s="217"/>
      <c r="O1168" s="217"/>
    </row>
    <row r="1169" spans="1:15" x14ac:dyDescent="0.2">
      <c r="A1169" s="217"/>
      <c r="B1169" s="217"/>
      <c r="C1169" s="217"/>
      <c r="D1169" s="217"/>
      <c r="E1169" s="217"/>
      <c r="F1169" s="217"/>
      <c r="G1169" s="218"/>
      <c r="H1169" s="218"/>
      <c r="I1169" s="218"/>
      <c r="J1169" s="218"/>
      <c r="K1169" s="218"/>
      <c r="L1169" s="217"/>
      <c r="M1169" s="217"/>
      <c r="N1169" s="217"/>
      <c r="O1169" s="217"/>
    </row>
    <row r="1170" spans="1:15" x14ac:dyDescent="0.2">
      <c r="A1170" s="217"/>
      <c r="B1170" s="217"/>
      <c r="C1170" s="217"/>
      <c r="D1170" s="217"/>
      <c r="E1170" s="217"/>
      <c r="F1170" s="217"/>
      <c r="G1170" s="218"/>
      <c r="H1170" s="218"/>
      <c r="I1170" s="218"/>
      <c r="J1170" s="218"/>
      <c r="K1170" s="218"/>
      <c r="L1170" s="217"/>
      <c r="M1170" s="217"/>
      <c r="N1170" s="217"/>
      <c r="O1170" s="217"/>
    </row>
    <row r="1171" spans="1:15" x14ac:dyDescent="0.2">
      <c r="A1171" s="217"/>
      <c r="B1171" s="217"/>
      <c r="C1171" s="217"/>
      <c r="D1171" s="217"/>
      <c r="E1171" s="217"/>
      <c r="F1171" s="217"/>
      <c r="G1171" s="218"/>
      <c r="H1171" s="218"/>
      <c r="I1171" s="218"/>
      <c r="J1171" s="218"/>
      <c r="K1171" s="218"/>
      <c r="L1171" s="217"/>
      <c r="M1171" s="217"/>
      <c r="N1171" s="217"/>
      <c r="O1171" s="217"/>
    </row>
    <row r="1172" spans="1:15" x14ac:dyDescent="0.2">
      <c r="A1172" s="217"/>
      <c r="B1172" s="217"/>
      <c r="C1172" s="217"/>
      <c r="D1172" s="217"/>
      <c r="E1172" s="217"/>
      <c r="F1172" s="217"/>
      <c r="G1172" s="218"/>
      <c r="H1172" s="218"/>
      <c r="I1172" s="218"/>
      <c r="J1172" s="218"/>
      <c r="K1172" s="218"/>
      <c r="L1172" s="217"/>
      <c r="M1172" s="217"/>
      <c r="N1172" s="217"/>
      <c r="O1172" s="217"/>
    </row>
    <row r="1173" spans="1:15" x14ac:dyDescent="0.2">
      <c r="A1173" s="217"/>
      <c r="B1173" s="217"/>
      <c r="C1173" s="217"/>
      <c r="D1173" s="217"/>
      <c r="E1173" s="217"/>
      <c r="F1173" s="217"/>
      <c r="G1173" s="218"/>
      <c r="H1173" s="218"/>
      <c r="I1173" s="218"/>
      <c r="J1173" s="218"/>
      <c r="K1173" s="218"/>
      <c r="L1173" s="217"/>
      <c r="M1173" s="217"/>
      <c r="N1173" s="217"/>
      <c r="O1173" s="217"/>
    </row>
    <row r="1174" spans="1:15" x14ac:dyDescent="0.2">
      <c r="A1174" s="217"/>
      <c r="B1174" s="217"/>
      <c r="C1174" s="217"/>
      <c r="D1174" s="217"/>
      <c r="E1174" s="217"/>
      <c r="F1174" s="217"/>
      <c r="G1174" s="218"/>
      <c r="H1174" s="218"/>
      <c r="I1174" s="218"/>
      <c r="J1174" s="218"/>
      <c r="K1174" s="218"/>
      <c r="L1174" s="217"/>
      <c r="M1174" s="217"/>
      <c r="N1174" s="217"/>
      <c r="O1174" s="217"/>
    </row>
    <row r="1175" spans="1:15" x14ac:dyDescent="0.2">
      <c r="A1175" s="217"/>
      <c r="B1175" s="217"/>
      <c r="C1175" s="217"/>
      <c r="D1175" s="217"/>
      <c r="E1175" s="217"/>
      <c r="F1175" s="217"/>
      <c r="G1175" s="218"/>
      <c r="H1175" s="218"/>
      <c r="I1175" s="218"/>
      <c r="J1175" s="218"/>
      <c r="K1175" s="218"/>
      <c r="L1175" s="217"/>
      <c r="M1175" s="217"/>
      <c r="N1175" s="217"/>
      <c r="O1175" s="217"/>
    </row>
    <row r="1176" spans="1:15" x14ac:dyDescent="0.2">
      <c r="A1176" s="217"/>
      <c r="B1176" s="217"/>
      <c r="C1176" s="217"/>
      <c r="D1176" s="217"/>
      <c r="E1176" s="217"/>
      <c r="F1176" s="217"/>
      <c r="G1176" s="218"/>
      <c r="H1176" s="218"/>
      <c r="I1176" s="218"/>
      <c r="J1176" s="218"/>
      <c r="K1176" s="218"/>
      <c r="L1176" s="217"/>
      <c r="M1176" s="217"/>
      <c r="N1176" s="217"/>
      <c r="O1176" s="217"/>
    </row>
    <row r="1177" spans="1:15" x14ac:dyDescent="0.2">
      <c r="A1177" s="217"/>
      <c r="B1177" s="217"/>
      <c r="C1177" s="217"/>
      <c r="D1177" s="217"/>
      <c r="E1177" s="217"/>
      <c r="F1177" s="217"/>
      <c r="G1177" s="218"/>
      <c r="H1177" s="218"/>
      <c r="I1177" s="218"/>
      <c r="J1177" s="218"/>
      <c r="K1177" s="218"/>
      <c r="L1177" s="217"/>
      <c r="M1177" s="217"/>
      <c r="N1177" s="217"/>
      <c r="O1177" s="217"/>
    </row>
    <row r="1178" spans="1:15" x14ac:dyDescent="0.2">
      <c r="A1178" s="217"/>
      <c r="B1178" s="217"/>
      <c r="C1178" s="217"/>
      <c r="D1178" s="217"/>
      <c r="E1178" s="217"/>
      <c r="F1178" s="217"/>
      <c r="G1178" s="218"/>
      <c r="H1178" s="218"/>
      <c r="I1178" s="218"/>
      <c r="J1178" s="218"/>
      <c r="K1178" s="218"/>
      <c r="L1178" s="217"/>
      <c r="M1178" s="217"/>
      <c r="N1178" s="217"/>
      <c r="O1178" s="217"/>
    </row>
    <row r="1179" spans="1:15" x14ac:dyDescent="0.2">
      <c r="A1179" s="217"/>
      <c r="B1179" s="217"/>
      <c r="C1179" s="217"/>
      <c r="D1179" s="217"/>
      <c r="E1179" s="217"/>
      <c r="F1179" s="217"/>
      <c r="G1179" s="218"/>
      <c r="H1179" s="218"/>
      <c r="I1179" s="218"/>
      <c r="J1179" s="218"/>
      <c r="K1179" s="218"/>
      <c r="L1179" s="217"/>
      <c r="M1179" s="217"/>
      <c r="N1179" s="217"/>
      <c r="O1179" s="217"/>
    </row>
    <row r="1180" spans="1:15" x14ac:dyDescent="0.2">
      <c r="A1180" s="217"/>
      <c r="B1180" s="217"/>
      <c r="C1180" s="217"/>
      <c r="D1180" s="217"/>
      <c r="E1180" s="217"/>
      <c r="F1180" s="217"/>
      <c r="G1180" s="218"/>
      <c r="H1180" s="218"/>
      <c r="I1180" s="218"/>
      <c r="J1180" s="218"/>
      <c r="K1180" s="218"/>
      <c r="L1180" s="217"/>
      <c r="M1180" s="217"/>
      <c r="N1180" s="217"/>
      <c r="O1180" s="217"/>
    </row>
    <row r="1181" spans="1:15" x14ac:dyDescent="0.2">
      <c r="A1181" s="217"/>
      <c r="B1181" s="217"/>
      <c r="C1181" s="217"/>
      <c r="D1181" s="217"/>
      <c r="E1181" s="217"/>
      <c r="F1181" s="217"/>
      <c r="G1181" s="218"/>
      <c r="H1181" s="218"/>
      <c r="I1181" s="218"/>
      <c r="J1181" s="218"/>
      <c r="K1181" s="218"/>
      <c r="L1181" s="217"/>
      <c r="M1181" s="217"/>
      <c r="N1181" s="217"/>
      <c r="O1181" s="217"/>
    </row>
    <row r="1182" spans="1:15" x14ac:dyDescent="0.2">
      <c r="A1182" s="217"/>
      <c r="B1182" s="217"/>
      <c r="C1182" s="217"/>
      <c r="D1182" s="217"/>
      <c r="E1182" s="217"/>
      <c r="F1182" s="217"/>
      <c r="G1182" s="218"/>
      <c r="H1182" s="218"/>
      <c r="I1182" s="218"/>
      <c r="J1182" s="218"/>
      <c r="K1182" s="218"/>
      <c r="L1182" s="217"/>
      <c r="M1182" s="217"/>
      <c r="N1182" s="217"/>
      <c r="O1182" s="217"/>
    </row>
    <row r="1183" spans="1:15" x14ac:dyDescent="0.2">
      <c r="A1183" s="217"/>
      <c r="B1183" s="217"/>
      <c r="C1183" s="217"/>
      <c r="D1183" s="217"/>
      <c r="E1183" s="217"/>
      <c r="F1183" s="217"/>
      <c r="G1183" s="218"/>
      <c r="H1183" s="218"/>
      <c r="I1183" s="218"/>
      <c r="J1183" s="218"/>
      <c r="K1183" s="218"/>
      <c r="L1183" s="217"/>
      <c r="M1183" s="217"/>
      <c r="N1183" s="217"/>
      <c r="O1183" s="217"/>
    </row>
    <row r="1184" spans="1:15" x14ac:dyDescent="0.2">
      <c r="A1184" s="217"/>
      <c r="B1184" s="217"/>
      <c r="C1184" s="217"/>
      <c r="D1184" s="217"/>
      <c r="E1184" s="217"/>
      <c r="F1184" s="217"/>
      <c r="G1184" s="218"/>
      <c r="H1184" s="218"/>
      <c r="I1184" s="218"/>
      <c r="J1184" s="218"/>
      <c r="K1184" s="218"/>
      <c r="L1184" s="217"/>
      <c r="M1184" s="217"/>
      <c r="N1184" s="217"/>
      <c r="O1184" s="217"/>
    </row>
    <row r="1185" spans="1:15" x14ac:dyDescent="0.2">
      <c r="A1185" s="217"/>
      <c r="B1185" s="217"/>
      <c r="C1185" s="217"/>
      <c r="D1185" s="217"/>
      <c r="E1185" s="217"/>
      <c r="F1185" s="217"/>
      <c r="G1185" s="218"/>
      <c r="H1185" s="218"/>
      <c r="I1185" s="218"/>
      <c r="J1185" s="218"/>
      <c r="K1185" s="218"/>
      <c r="L1185" s="217"/>
      <c r="M1185" s="217"/>
      <c r="N1185" s="217"/>
      <c r="O1185" s="217"/>
    </row>
    <row r="1186" spans="1:15" x14ac:dyDescent="0.2">
      <c r="A1186" s="217"/>
      <c r="B1186" s="217"/>
      <c r="C1186" s="217"/>
      <c r="D1186" s="217"/>
      <c r="E1186" s="217"/>
      <c r="F1186" s="217"/>
      <c r="G1186" s="218"/>
      <c r="H1186" s="218"/>
      <c r="I1186" s="218"/>
      <c r="J1186" s="218"/>
      <c r="K1186" s="218"/>
      <c r="L1186" s="217"/>
      <c r="M1186" s="217"/>
      <c r="N1186" s="217"/>
      <c r="O1186" s="217"/>
    </row>
    <row r="1187" spans="1:15" x14ac:dyDescent="0.2">
      <c r="A1187" s="217"/>
      <c r="B1187" s="217"/>
      <c r="C1187" s="217"/>
      <c r="D1187" s="217"/>
      <c r="E1187" s="217"/>
      <c r="F1187" s="217"/>
      <c r="G1187" s="218"/>
      <c r="H1187" s="218"/>
      <c r="I1187" s="218"/>
      <c r="J1187" s="218"/>
      <c r="K1187" s="218"/>
      <c r="L1187" s="217"/>
      <c r="M1187" s="217"/>
      <c r="N1187" s="217"/>
      <c r="O1187" s="217"/>
    </row>
    <row r="1188" spans="1:15" x14ac:dyDescent="0.2">
      <c r="A1188" s="217"/>
      <c r="B1188" s="217"/>
      <c r="C1188" s="217"/>
      <c r="D1188" s="217"/>
      <c r="E1188" s="217"/>
      <c r="F1188" s="217"/>
      <c r="G1188" s="218"/>
      <c r="H1188" s="218"/>
      <c r="I1188" s="218"/>
      <c r="J1188" s="218"/>
      <c r="K1188" s="218"/>
      <c r="L1188" s="217"/>
      <c r="M1188" s="217"/>
      <c r="N1188" s="217"/>
      <c r="O1188" s="217"/>
    </row>
    <row r="1189" spans="1:15" x14ac:dyDescent="0.2">
      <c r="A1189" s="217"/>
      <c r="B1189" s="217"/>
      <c r="C1189" s="217"/>
      <c r="D1189" s="217"/>
      <c r="E1189" s="217"/>
      <c r="F1189" s="217"/>
      <c r="G1189" s="218"/>
      <c r="H1189" s="218"/>
      <c r="I1189" s="218"/>
      <c r="J1189" s="218"/>
      <c r="K1189" s="218"/>
      <c r="L1189" s="217"/>
      <c r="M1189" s="217"/>
      <c r="N1189" s="217"/>
      <c r="O1189" s="217"/>
    </row>
    <row r="1190" spans="1:15" x14ac:dyDescent="0.2">
      <c r="A1190" s="217"/>
      <c r="B1190" s="217"/>
      <c r="C1190" s="217"/>
      <c r="D1190" s="217"/>
      <c r="E1190" s="217"/>
      <c r="F1190" s="217"/>
      <c r="G1190" s="218"/>
      <c r="H1190" s="218"/>
      <c r="I1190" s="218"/>
      <c r="J1190" s="218"/>
      <c r="K1190" s="218"/>
      <c r="L1190" s="217"/>
      <c r="M1190" s="217"/>
      <c r="N1190" s="217"/>
      <c r="O1190" s="217"/>
    </row>
    <row r="1191" spans="1:15" x14ac:dyDescent="0.2">
      <c r="A1191" s="217"/>
      <c r="B1191" s="217"/>
      <c r="C1191" s="217"/>
      <c r="D1191" s="217"/>
      <c r="E1191" s="217"/>
      <c r="F1191" s="217"/>
      <c r="G1191" s="218"/>
      <c r="H1191" s="218"/>
      <c r="I1191" s="218"/>
      <c r="J1191" s="218"/>
      <c r="K1191" s="218"/>
      <c r="L1191" s="217"/>
      <c r="M1191" s="217"/>
      <c r="N1191" s="217"/>
      <c r="O1191" s="217"/>
    </row>
    <row r="1192" spans="1:15" x14ac:dyDescent="0.2">
      <c r="A1192" s="217"/>
      <c r="B1192" s="217"/>
      <c r="C1192" s="217"/>
      <c r="D1192" s="217"/>
      <c r="E1192" s="217"/>
      <c r="F1192" s="217"/>
      <c r="G1192" s="218"/>
      <c r="H1192" s="218"/>
      <c r="I1192" s="218"/>
      <c r="J1192" s="218"/>
      <c r="K1192" s="218"/>
      <c r="L1192" s="217"/>
      <c r="M1192" s="217"/>
      <c r="N1192" s="217"/>
      <c r="O1192" s="217"/>
    </row>
    <row r="1193" spans="1:15" x14ac:dyDescent="0.2">
      <c r="A1193" s="217"/>
      <c r="B1193" s="217"/>
      <c r="C1193" s="217"/>
      <c r="D1193" s="217"/>
      <c r="E1193" s="217"/>
      <c r="F1193" s="217"/>
      <c r="G1193" s="218"/>
      <c r="H1193" s="218"/>
      <c r="I1193" s="218"/>
      <c r="J1193" s="218"/>
      <c r="K1193" s="218"/>
      <c r="L1193" s="217"/>
      <c r="M1193" s="217"/>
      <c r="N1193" s="217"/>
      <c r="O1193" s="217"/>
    </row>
    <row r="1194" spans="1:15" x14ac:dyDescent="0.2">
      <c r="A1194" s="217"/>
      <c r="B1194" s="217"/>
      <c r="C1194" s="217"/>
      <c r="D1194" s="217"/>
      <c r="E1194" s="217"/>
      <c r="F1194" s="217"/>
      <c r="G1194" s="218"/>
      <c r="H1194" s="218"/>
      <c r="I1194" s="218"/>
      <c r="J1194" s="218"/>
      <c r="K1194" s="218"/>
      <c r="L1194" s="217"/>
      <c r="M1194" s="217"/>
      <c r="N1194" s="217"/>
      <c r="O1194" s="217"/>
    </row>
    <row r="1195" spans="1:15" x14ac:dyDescent="0.2">
      <c r="A1195" s="217"/>
      <c r="B1195" s="217"/>
      <c r="C1195" s="217"/>
      <c r="D1195" s="217"/>
      <c r="E1195" s="217"/>
      <c r="F1195" s="217"/>
      <c r="G1195" s="218"/>
      <c r="H1195" s="218"/>
      <c r="I1195" s="218"/>
      <c r="J1195" s="218"/>
      <c r="K1195" s="218"/>
      <c r="L1195" s="217"/>
      <c r="M1195" s="217"/>
      <c r="N1195" s="217"/>
      <c r="O1195" s="217"/>
    </row>
    <row r="1196" spans="1:15" x14ac:dyDescent="0.2">
      <c r="A1196" s="217"/>
      <c r="B1196" s="217"/>
      <c r="C1196" s="217"/>
      <c r="D1196" s="217"/>
      <c r="E1196" s="217"/>
      <c r="F1196" s="217"/>
      <c r="G1196" s="218"/>
      <c r="H1196" s="218"/>
      <c r="I1196" s="218"/>
      <c r="J1196" s="218"/>
      <c r="K1196" s="218"/>
      <c r="L1196" s="217"/>
      <c r="M1196" s="217"/>
      <c r="N1196" s="217"/>
      <c r="O1196" s="217"/>
    </row>
    <row r="1197" spans="1:15" x14ac:dyDescent="0.2">
      <c r="A1197" s="217"/>
      <c r="B1197" s="217"/>
      <c r="C1197" s="217"/>
      <c r="D1197" s="217"/>
      <c r="E1197" s="217"/>
      <c r="F1197" s="217"/>
      <c r="G1197" s="218"/>
      <c r="H1197" s="218"/>
      <c r="I1197" s="218"/>
      <c r="J1197" s="218"/>
      <c r="K1197" s="218"/>
      <c r="L1197" s="217"/>
      <c r="M1197" s="217"/>
      <c r="N1197" s="217"/>
      <c r="O1197" s="217"/>
    </row>
    <row r="1198" spans="1:15" x14ac:dyDescent="0.2">
      <c r="A1198" s="217"/>
      <c r="B1198" s="217"/>
      <c r="C1198" s="217"/>
      <c r="D1198" s="217"/>
      <c r="E1198" s="217"/>
      <c r="F1198" s="217"/>
      <c r="G1198" s="218"/>
      <c r="H1198" s="218"/>
      <c r="I1198" s="218"/>
      <c r="J1198" s="218"/>
      <c r="K1198" s="218"/>
      <c r="L1198" s="217"/>
      <c r="M1198" s="217"/>
      <c r="N1198" s="217"/>
      <c r="O1198" s="217"/>
    </row>
    <row r="1199" spans="1:15" x14ac:dyDescent="0.2">
      <c r="A1199" s="217"/>
      <c r="B1199" s="217"/>
      <c r="C1199" s="217"/>
      <c r="D1199" s="217"/>
      <c r="E1199" s="217"/>
      <c r="F1199" s="217"/>
      <c r="G1199" s="218"/>
      <c r="H1199" s="218"/>
      <c r="I1199" s="218"/>
      <c r="J1199" s="218"/>
      <c r="K1199" s="218"/>
      <c r="L1199" s="217"/>
      <c r="M1199" s="217"/>
      <c r="N1199" s="217"/>
      <c r="O1199" s="217"/>
    </row>
    <row r="1200" spans="1:15" x14ac:dyDescent="0.2">
      <c r="A1200" s="217"/>
      <c r="B1200" s="217"/>
      <c r="C1200" s="217"/>
      <c r="D1200" s="217"/>
      <c r="E1200" s="217"/>
      <c r="F1200" s="217"/>
      <c r="G1200" s="218"/>
      <c r="H1200" s="218"/>
      <c r="I1200" s="218"/>
      <c r="J1200" s="218"/>
      <c r="K1200" s="218"/>
      <c r="L1200" s="217"/>
      <c r="M1200" s="217"/>
      <c r="N1200" s="217"/>
      <c r="O1200" s="217"/>
    </row>
    <row r="1201" spans="1:15" x14ac:dyDescent="0.2">
      <c r="A1201" s="217"/>
      <c r="B1201" s="217"/>
      <c r="C1201" s="217"/>
      <c r="D1201" s="217"/>
      <c r="E1201" s="217"/>
      <c r="F1201" s="217"/>
      <c r="G1201" s="218"/>
      <c r="H1201" s="218"/>
      <c r="I1201" s="218"/>
      <c r="J1201" s="218"/>
      <c r="K1201" s="218"/>
      <c r="L1201" s="217"/>
      <c r="M1201" s="217"/>
      <c r="N1201" s="217"/>
      <c r="O1201" s="217"/>
    </row>
    <row r="1202" spans="1:15" x14ac:dyDescent="0.2">
      <c r="A1202" s="217"/>
      <c r="B1202" s="217"/>
      <c r="C1202" s="217"/>
      <c r="D1202" s="217"/>
      <c r="E1202" s="217"/>
      <c r="F1202" s="217"/>
      <c r="G1202" s="218"/>
      <c r="H1202" s="218"/>
      <c r="I1202" s="218"/>
      <c r="J1202" s="218"/>
      <c r="K1202" s="218"/>
      <c r="L1202" s="217"/>
      <c r="M1202" s="217"/>
      <c r="N1202" s="217"/>
      <c r="O1202" s="217"/>
    </row>
    <row r="1203" spans="1:15" x14ac:dyDescent="0.2">
      <c r="A1203" s="217"/>
      <c r="B1203" s="217"/>
      <c r="C1203" s="217"/>
      <c r="D1203" s="217"/>
      <c r="E1203" s="217"/>
      <c r="F1203" s="217"/>
      <c r="G1203" s="218"/>
      <c r="H1203" s="218"/>
      <c r="I1203" s="218"/>
      <c r="J1203" s="218"/>
      <c r="K1203" s="218"/>
      <c r="L1203" s="217"/>
      <c r="M1203" s="217"/>
      <c r="N1203" s="217"/>
      <c r="O1203" s="217"/>
    </row>
    <row r="1204" spans="1:15" x14ac:dyDescent="0.2">
      <c r="A1204" s="217"/>
      <c r="B1204" s="217"/>
      <c r="C1204" s="217"/>
      <c r="D1204" s="217"/>
      <c r="E1204" s="217"/>
      <c r="F1204" s="217"/>
      <c r="G1204" s="218"/>
      <c r="H1204" s="218"/>
      <c r="I1204" s="218"/>
      <c r="J1204" s="218"/>
      <c r="K1204" s="218"/>
      <c r="L1204" s="217"/>
      <c r="M1204" s="217"/>
      <c r="N1204" s="217"/>
      <c r="O1204" s="217"/>
    </row>
    <row r="1205" spans="1:15" x14ac:dyDescent="0.2">
      <c r="A1205" s="217"/>
      <c r="B1205" s="217"/>
      <c r="C1205" s="217"/>
      <c r="D1205" s="217"/>
      <c r="E1205" s="217"/>
      <c r="F1205" s="217"/>
      <c r="G1205" s="218"/>
      <c r="H1205" s="218"/>
      <c r="I1205" s="218"/>
      <c r="J1205" s="218"/>
      <c r="K1205" s="218"/>
      <c r="L1205" s="217"/>
      <c r="M1205" s="217"/>
      <c r="N1205" s="217"/>
      <c r="O1205" s="217"/>
    </row>
    <row r="1206" spans="1:15" x14ac:dyDescent="0.2">
      <c r="A1206" s="217"/>
      <c r="B1206" s="217"/>
      <c r="C1206" s="217"/>
      <c r="D1206" s="217"/>
      <c r="E1206" s="217"/>
      <c r="F1206" s="217"/>
      <c r="G1206" s="218"/>
      <c r="H1206" s="218"/>
      <c r="I1206" s="218"/>
      <c r="J1206" s="218"/>
      <c r="K1206" s="218"/>
      <c r="L1206" s="217"/>
      <c r="M1206" s="217"/>
      <c r="N1206" s="217"/>
      <c r="O1206" s="217"/>
    </row>
    <row r="1207" spans="1:15" x14ac:dyDescent="0.2">
      <c r="A1207" s="217"/>
      <c r="B1207" s="217"/>
      <c r="C1207" s="217"/>
      <c r="D1207" s="217"/>
      <c r="E1207" s="217"/>
      <c r="F1207" s="217"/>
      <c r="G1207" s="218"/>
      <c r="H1207" s="218"/>
      <c r="I1207" s="218"/>
      <c r="J1207" s="218"/>
      <c r="K1207" s="218"/>
      <c r="L1207" s="217"/>
      <c r="M1207" s="217"/>
      <c r="N1207" s="217"/>
      <c r="O1207" s="217"/>
    </row>
    <row r="1208" spans="1:15" x14ac:dyDescent="0.2">
      <c r="A1208" s="217"/>
      <c r="B1208" s="217"/>
      <c r="C1208" s="217"/>
      <c r="D1208" s="217"/>
      <c r="E1208" s="217"/>
      <c r="F1208" s="217"/>
      <c r="G1208" s="218"/>
      <c r="H1208" s="218"/>
      <c r="I1208" s="218"/>
      <c r="J1208" s="218"/>
      <c r="K1208" s="218"/>
      <c r="L1208" s="217"/>
      <c r="M1208" s="217"/>
      <c r="N1208" s="217"/>
      <c r="O1208" s="217"/>
    </row>
    <row r="1209" spans="1:15" x14ac:dyDescent="0.2">
      <c r="A1209" s="217"/>
      <c r="B1209" s="217"/>
      <c r="C1209" s="217"/>
      <c r="D1209" s="217"/>
      <c r="E1209" s="217"/>
      <c r="F1209" s="217"/>
      <c r="G1209" s="218"/>
      <c r="H1209" s="218"/>
      <c r="I1209" s="218"/>
      <c r="J1209" s="218"/>
      <c r="K1209" s="218"/>
      <c r="L1209" s="217"/>
      <c r="M1209" s="217"/>
      <c r="N1209" s="217"/>
      <c r="O1209" s="217"/>
    </row>
    <row r="1210" spans="1:15" x14ac:dyDescent="0.2">
      <c r="A1210" s="217"/>
      <c r="B1210" s="217"/>
      <c r="C1210" s="217"/>
      <c r="D1210" s="217"/>
      <c r="E1210" s="217"/>
      <c r="F1210" s="217"/>
      <c r="G1210" s="218"/>
      <c r="H1210" s="218"/>
      <c r="I1210" s="218"/>
      <c r="J1210" s="218"/>
      <c r="K1210" s="218"/>
      <c r="L1210" s="217"/>
      <c r="M1210" s="217"/>
      <c r="N1210" s="217"/>
      <c r="O1210" s="217"/>
    </row>
    <row r="1211" spans="1:15" x14ac:dyDescent="0.2">
      <c r="A1211" s="217"/>
      <c r="B1211" s="217"/>
      <c r="C1211" s="217"/>
      <c r="D1211" s="217"/>
      <c r="E1211" s="217"/>
      <c r="F1211" s="217"/>
      <c r="G1211" s="218"/>
      <c r="H1211" s="218"/>
      <c r="I1211" s="218"/>
      <c r="J1211" s="218"/>
      <c r="K1211" s="218"/>
      <c r="L1211" s="217"/>
      <c r="M1211" s="217"/>
      <c r="N1211" s="217"/>
      <c r="O1211" s="217"/>
    </row>
    <row r="1212" spans="1:15" x14ac:dyDescent="0.2">
      <c r="A1212" s="217"/>
      <c r="B1212" s="217"/>
      <c r="C1212" s="217"/>
      <c r="D1212" s="217"/>
      <c r="E1212" s="217"/>
      <c r="F1212" s="217"/>
      <c r="G1212" s="218"/>
      <c r="H1212" s="218"/>
      <c r="I1212" s="218"/>
      <c r="J1212" s="218"/>
      <c r="K1212" s="218"/>
      <c r="L1212" s="217"/>
      <c r="M1212" s="217"/>
      <c r="N1212" s="217"/>
      <c r="O1212" s="217"/>
    </row>
    <row r="1213" spans="1:15" x14ac:dyDescent="0.2">
      <c r="A1213" s="217"/>
      <c r="B1213" s="217"/>
      <c r="C1213" s="217"/>
      <c r="D1213" s="217"/>
      <c r="E1213" s="217"/>
      <c r="F1213" s="217"/>
      <c r="G1213" s="218"/>
      <c r="H1213" s="218"/>
      <c r="I1213" s="218"/>
      <c r="J1213" s="218"/>
      <c r="K1213" s="218"/>
      <c r="L1213" s="217"/>
      <c r="M1213" s="217"/>
      <c r="N1213" s="217"/>
      <c r="O1213" s="217"/>
    </row>
    <row r="1214" spans="1:15" x14ac:dyDescent="0.2">
      <c r="A1214" s="217"/>
      <c r="B1214" s="217"/>
      <c r="C1214" s="217"/>
      <c r="D1214" s="217"/>
      <c r="E1214" s="217"/>
      <c r="F1214" s="217"/>
      <c r="G1214" s="218"/>
      <c r="H1214" s="218"/>
      <c r="I1214" s="218"/>
      <c r="J1214" s="218"/>
      <c r="K1214" s="218"/>
      <c r="L1214" s="217"/>
      <c r="M1214" s="217"/>
      <c r="N1214" s="217"/>
      <c r="O1214" s="217"/>
    </row>
    <row r="1215" spans="1:15" x14ac:dyDescent="0.2">
      <c r="A1215" s="217"/>
      <c r="B1215" s="217"/>
      <c r="C1215" s="217"/>
      <c r="D1215" s="217"/>
      <c r="E1215" s="217"/>
      <c r="F1215" s="217"/>
      <c r="G1215" s="218"/>
      <c r="H1215" s="218"/>
      <c r="I1215" s="218"/>
      <c r="J1215" s="218"/>
      <c r="K1215" s="218"/>
      <c r="L1215" s="217"/>
      <c r="M1215" s="217"/>
      <c r="N1215" s="217"/>
      <c r="O1215" s="217"/>
    </row>
    <row r="1216" spans="1:15" x14ac:dyDescent="0.2">
      <c r="A1216" s="217"/>
      <c r="B1216" s="217"/>
      <c r="C1216" s="217"/>
      <c r="D1216" s="217"/>
      <c r="E1216" s="217"/>
      <c r="F1216" s="217"/>
      <c r="G1216" s="218"/>
      <c r="H1216" s="218"/>
      <c r="I1216" s="218"/>
      <c r="J1216" s="218"/>
      <c r="K1216" s="218"/>
      <c r="L1216" s="217"/>
      <c r="M1216" s="217"/>
      <c r="N1216" s="217"/>
      <c r="O1216" s="217"/>
    </row>
    <row r="1217" spans="1:15" x14ac:dyDescent="0.2">
      <c r="A1217" s="217"/>
      <c r="B1217" s="217"/>
      <c r="C1217" s="217"/>
      <c r="D1217" s="217"/>
      <c r="E1217" s="217"/>
      <c r="F1217" s="217"/>
      <c r="G1217" s="218"/>
      <c r="H1217" s="218"/>
      <c r="I1217" s="218"/>
      <c r="J1217" s="218"/>
      <c r="K1217" s="218"/>
      <c r="L1217" s="217"/>
      <c r="M1217" s="217"/>
      <c r="N1217" s="217"/>
      <c r="O1217" s="217"/>
    </row>
    <row r="1218" spans="1:15" x14ac:dyDescent="0.2">
      <c r="A1218" s="217"/>
      <c r="B1218" s="217"/>
      <c r="C1218" s="217"/>
      <c r="D1218" s="217"/>
      <c r="E1218" s="217"/>
      <c r="F1218" s="217"/>
      <c r="G1218" s="218"/>
      <c r="H1218" s="218"/>
      <c r="I1218" s="218"/>
      <c r="J1218" s="218"/>
      <c r="K1218" s="218"/>
      <c r="L1218" s="217"/>
      <c r="M1218" s="217"/>
      <c r="N1218" s="217"/>
      <c r="O1218" s="217"/>
    </row>
    <row r="1219" spans="1:15" x14ac:dyDescent="0.2">
      <c r="A1219" s="217"/>
      <c r="B1219" s="217"/>
      <c r="C1219" s="217"/>
      <c r="D1219" s="217"/>
      <c r="E1219" s="217"/>
      <c r="F1219" s="217"/>
      <c r="G1219" s="218"/>
      <c r="H1219" s="218"/>
      <c r="I1219" s="218"/>
      <c r="J1219" s="218"/>
      <c r="K1219" s="218"/>
      <c r="L1219" s="217"/>
      <c r="M1219" s="217"/>
      <c r="N1219" s="217"/>
      <c r="O1219" s="217"/>
    </row>
    <row r="1220" spans="1:15" x14ac:dyDescent="0.2">
      <c r="A1220" s="217"/>
      <c r="B1220" s="217"/>
      <c r="C1220" s="217"/>
      <c r="D1220" s="217"/>
      <c r="E1220" s="217"/>
      <c r="F1220" s="217"/>
      <c r="G1220" s="218"/>
      <c r="H1220" s="218"/>
      <c r="I1220" s="218"/>
      <c r="J1220" s="218"/>
      <c r="K1220" s="218"/>
      <c r="L1220" s="217"/>
      <c r="M1220" s="217"/>
      <c r="N1220" s="217"/>
      <c r="O1220" s="217"/>
    </row>
    <row r="1221" spans="1:15" x14ac:dyDescent="0.2">
      <c r="A1221" s="217"/>
      <c r="B1221" s="217"/>
      <c r="C1221" s="217"/>
      <c r="D1221" s="217"/>
      <c r="E1221" s="217"/>
      <c r="F1221" s="217"/>
      <c r="G1221" s="218"/>
      <c r="H1221" s="218"/>
      <c r="I1221" s="218"/>
      <c r="J1221" s="218"/>
      <c r="K1221" s="218"/>
      <c r="L1221" s="217"/>
      <c r="M1221" s="217"/>
      <c r="N1221" s="217"/>
      <c r="O1221" s="217"/>
    </row>
    <row r="1222" spans="1:15" x14ac:dyDescent="0.2">
      <c r="A1222" s="217"/>
      <c r="B1222" s="217"/>
      <c r="C1222" s="217"/>
      <c r="D1222" s="217"/>
      <c r="E1222" s="217"/>
      <c r="F1222" s="217"/>
      <c r="G1222" s="218"/>
      <c r="H1222" s="218"/>
      <c r="I1222" s="218"/>
      <c r="J1222" s="218"/>
      <c r="K1222" s="218"/>
      <c r="L1222" s="217"/>
      <c r="M1222" s="217"/>
      <c r="N1222" s="217"/>
      <c r="O1222" s="217"/>
    </row>
    <row r="1223" spans="1:15" x14ac:dyDescent="0.2">
      <c r="A1223" s="217"/>
      <c r="B1223" s="217"/>
      <c r="C1223" s="217"/>
      <c r="D1223" s="217"/>
      <c r="E1223" s="217"/>
      <c r="F1223" s="217"/>
      <c r="G1223" s="218"/>
      <c r="H1223" s="218"/>
      <c r="I1223" s="218"/>
      <c r="J1223" s="218"/>
      <c r="K1223" s="218"/>
      <c r="L1223" s="217"/>
      <c r="M1223" s="217"/>
      <c r="N1223" s="217"/>
      <c r="O1223" s="217"/>
    </row>
    <row r="1224" spans="1:15" x14ac:dyDescent="0.2">
      <c r="A1224" s="217"/>
      <c r="B1224" s="217"/>
      <c r="C1224" s="217"/>
      <c r="D1224" s="217"/>
      <c r="E1224" s="217"/>
      <c r="F1224" s="217"/>
      <c r="G1224" s="218"/>
      <c r="H1224" s="218"/>
      <c r="I1224" s="218"/>
      <c r="J1224" s="218"/>
      <c r="K1224" s="218"/>
      <c r="L1224" s="217"/>
      <c r="M1224" s="217"/>
      <c r="N1224" s="217"/>
      <c r="O1224" s="217"/>
    </row>
    <row r="1225" spans="1:15" x14ac:dyDescent="0.2">
      <c r="A1225" s="217"/>
      <c r="B1225" s="217"/>
      <c r="C1225" s="217"/>
      <c r="D1225" s="217"/>
      <c r="E1225" s="217"/>
      <c r="F1225" s="217"/>
      <c r="G1225" s="218"/>
      <c r="H1225" s="218"/>
      <c r="I1225" s="218"/>
      <c r="J1225" s="218"/>
      <c r="K1225" s="218"/>
      <c r="L1225" s="217"/>
      <c r="M1225" s="217"/>
      <c r="N1225" s="217"/>
      <c r="O1225" s="217"/>
    </row>
    <row r="1226" spans="1:15" x14ac:dyDescent="0.2">
      <c r="A1226" s="217"/>
      <c r="B1226" s="217"/>
      <c r="C1226" s="217"/>
      <c r="D1226" s="217"/>
      <c r="E1226" s="217"/>
      <c r="F1226" s="217"/>
      <c r="G1226" s="218"/>
      <c r="H1226" s="218"/>
      <c r="I1226" s="218"/>
      <c r="J1226" s="218"/>
      <c r="K1226" s="218"/>
      <c r="L1226" s="217"/>
      <c r="M1226" s="217"/>
      <c r="N1226" s="217"/>
      <c r="O1226" s="217"/>
    </row>
    <row r="1227" spans="1:15" x14ac:dyDescent="0.2">
      <c r="A1227" s="217"/>
      <c r="B1227" s="217"/>
      <c r="C1227" s="217"/>
      <c r="D1227" s="217"/>
      <c r="E1227" s="217"/>
      <c r="F1227" s="217"/>
      <c r="G1227" s="218"/>
      <c r="H1227" s="218"/>
      <c r="I1227" s="218"/>
      <c r="J1227" s="218"/>
      <c r="K1227" s="218"/>
      <c r="L1227" s="217"/>
      <c r="M1227" s="217"/>
      <c r="N1227" s="217"/>
      <c r="O1227" s="217"/>
    </row>
    <row r="1228" spans="1:15" x14ac:dyDescent="0.2">
      <c r="A1228" s="217"/>
      <c r="B1228" s="217"/>
      <c r="C1228" s="217"/>
      <c r="D1228" s="217"/>
      <c r="E1228" s="217"/>
      <c r="F1228" s="217"/>
      <c r="G1228" s="218"/>
      <c r="H1228" s="218"/>
      <c r="I1228" s="218"/>
      <c r="J1228" s="218"/>
      <c r="K1228" s="218"/>
      <c r="L1228" s="217"/>
      <c r="M1228" s="217"/>
      <c r="N1228" s="217"/>
      <c r="O1228" s="217"/>
    </row>
    <row r="1229" spans="1:15" x14ac:dyDescent="0.2">
      <c r="A1229" s="217"/>
      <c r="B1229" s="217"/>
      <c r="C1229" s="217"/>
      <c r="D1229" s="217"/>
      <c r="E1229" s="217"/>
      <c r="F1229" s="217"/>
      <c r="G1229" s="218"/>
      <c r="H1229" s="218"/>
      <c r="I1229" s="218"/>
      <c r="J1229" s="218"/>
      <c r="K1229" s="218"/>
      <c r="L1229" s="217"/>
      <c r="M1229" s="217"/>
      <c r="N1229" s="217"/>
      <c r="O1229" s="217"/>
    </row>
    <row r="1230" spans="1:15" x14ac:dyDescent="0.2">
      <c r="A1230" s="217"/>
      <c r="B1230" s="217"/>
      <c r="C1230" s="217"/>
      <c r="D1230" s="217"/>
      <c r="E1230" s="217"/>
      <c r="F1230" s="217"/>
      <c r="G1230" s="218"/>
      <c r="H1230" s="218"/>
      <c r="I1230" s="218"/>
      <c r="J1230" s="218"/>
      <c r="K1230" s="218"/>
      <c r="L1230" s="217"/>
      <c r="M1230" s="217"/>
      <c r="N1230" s="217"/>
      <c r="O1230" s="217"/>
    </row>
    <row r="1231" spans="1:15" x14ac:dyDescent="0.2">
      <c r="A1231" s="217"/>
      <c r="B1231" s="217"/>
      <c r="C1231" s="217"/>
      <c r="D1231" s="217"/>
      <c r="E1231" s="217"/>
      <c r="F1231" s="217"/>
      <c r="G1231" s="218"/>
      <c r="H1231" s="218"/>
      <c r="I1231" s="218"/>
      <c r="J1231" s="218"/>
      <c r="K1231" s="218"/>
      <c r="L1231" s="217"/>
      <c r="M1231" s="217"/>
      <c r="N1231" s="217"/>
      <c r="O1231" s="217"/>
    </row>
    <row r="1232" spans="1:15" x14ac:dyDescent="0.2">
      <c r="A1232" s="217"/>
      <c r="B1232" s="217"/>
      <c r="C1232" s="217"/>
      <c r="D1232" s="217"/>
      <c r="E1232" s="217"/>
      <c r="F1232" s="217"/>
      <c r="G1232" s="218"/>
      <c r="H1232" s="218"/>
      <c r="I1232" s="218"/>
      <c r="J1232" s="218"/>
      <c r="K1232" s="218"/>
      <c r="L1232" s="217"/>
      <c r="M1232" s="217"/>
      <c r="N1232" s="217"/>
      <c r="O1232" s="217"/>
    </row>
    <row r="1233" spans="1:15" x14ac:dyDescent="0.2">
      <c r="A1233" s="217"/>
      <c r="B1233" s="217"/>
      <c r="C1233" s="217"/>
      <c r="D1233" s="217"/>
      <c r="E1233" s="217"/>
      <c r="F1233" s="217"/>
      <c r="G1233" s="218"/>
      <c r="H1233" s="218"/>
      <c r="I1233" s="218"/>
      <c r="J1233" s="218"/>
      <c r="K1233" s="218"/>
      <c r="L1233" s="217"/>
      <c r="M1233" s="217"/>
      <c r="N1233" s="217"/>
      <c r="O1233" s="217"/>
    </row>
    <row r="1234" spans="1:15" x14ac:dyDescent="0.2">
      <c r="A1234" s="217"/>
      <c r="B1234" s="217"/>
      <c r="C1234" s="217"/>
      <c r="D1234" s="217"/>
      <c r="E1234" s="217"/>
      <c r="F1234" s="217"/>
      <c r="G1234" s="218"/>
      <c r="H1234" s="218"/>
      <c r="I1234" s="218"/>
      <c r="J1234" s="218"/>
      <c r="K1234" s="218"/>
      <c r="L1234" s="217"/>
      <c r="M1234" s="217"/>
      <c r="N1234" s="217"/>
      <c r="O1234" s="217"/>
    </row>
    <row r="1235" spans="1:15" x14ac:dyDescent="0.2">
      <c r="A1235" s="217"/>
      <c r="B1235" s="217"/>
      <c r="C1235" s="217"/>
      <c r="D1235" s="217"/>
      <c r="E1235" s="217"/>
      <c r="F1235" s="217"/>
      <c r="G1235" s="218"/>
      <c r="H1235" s="218"/>
      <c r="I1235" s="218"/>
      <c r="J1235" s="218"/>
      <c r="K1235" s="218"/>
      <c r="L1235" s="217"/>
      <c r="M1235" s="217"/>
      <c r="N1235" s="217"/>
      <c r="O1235" s="217"/>
    </row>
    <row r="1236" spans="1:15" x14ac:dyDescent="0.2">
      <c r="A1236" s="217"/>
      <c r="B1236" s="217"/>
      <c r="C1236" s="217"/>
      <c r="D1236" s="217"/>
      <c r="E1236" s="217"/>
      <c r="F1236" s="217"/>
      <c r="G1236" s="218"/>
      <c r="H1236" s="218"/>
      <c r="I1236" s="218"/>
      <c r="J1236" s="218"/>
      <c r="K1236" s="218"/>
      <c r="L1236" s="217"/>
      <c r="M1236" s="217"/>
      <c r="N1236" s="217"/>
      <c r="O1236" s="217"/>
    </row>
    <row r="1237" spans="1:15" x14ac:dyDescent="0.2">
      <c r="A1237" s="217"/>
      <c r="B1237" s="217"/>
      <c r="C1237" s="217"/>
      <c r="D1237" s="217"/>
      <c r="E1237" s="217"/>
      <c r="F1237" s="217"/>
      <c r="G1237" s="218"/>
      <c r="H1237" s="218"/>
      <c r="I1237" s="218"/>
      <c r="J1237" s="218"/>
      <c r="K1237" s="218"/>
      <c r="L1237" s="217"/>
      <c r="M1237" s="217"/>
      <c r="N1237" s="217"/>
      <c r="O1237" s="217"/>
    </row>
    <row r="1238" spans="1:15" x14ac:dyDescent="0.2">
      <c r="A1238" s="217"/>
      <c r="B1238" s="217"/>
      <c r="C1238" s="217"/>
      <c r="D1238" s="217"/>
      <c r="E1238" s="217"/>
      <c r="F1238" s="217"/>
      <c r="G1238" s="218"/>
      <c r="H1238" s="218"/>
      <c r="I1238" s="218"/>
      <c r="J1238" s="218"/>
      <c r="K1238" s="218"/>
      <c r="L1238" s="217"/>
      <c r="M1238" s="217"/>
      <c r="N1238" s="217"/>
      <c r="O1238" s="217"/>
    </row>
    <row r="1239" spans="1:15" x14ac:dyDescent="0.2">
      <c r="A1239" s="217"/>
      <c r="B1239" s="217"/>
      <c r="C1239" s="217"/>
      <c r="D1239" s="217"/>
      <c r="E1239" s="217"/>
      <c r="F1239" s="217"/>
      <c r="G1239" s="218"/>
      <c r="H1239" s="218"/>
      <c r="I1239" s="218"/>
      <c r="J1239" s="218"/>
      <c r="K1239" s="218"/>
      <c r="L1239" s="217"/>
      <c r="M1239" s="217"/>
      <c r="N1239" s="217"/>
      <c r="O1239" s="217"/>
    </row>
    <row r="1240" spans="1:15" x14ac:dyDescent="0.2">
      <c r="A1240" s="217"/>
      <c r="B1240" s="217"/>
      <c r="C1240" s="217"/>
      <c r="D1240" s="217"/>
      <c r="E1240" s="217"/>
      <c r="F1240" s="217"/>
      <c r="G1240" s="218"/>
      <c r="H1240" s="218"/>
      <c r="I1240" s="218"/>
      <c r="J1240" s="218"/>
      <c r="K1240" s="218"/>
      <c r="L1240" s="217"/>
      <c r="M1240" s="217"/>
      <c r="N1240" s="217"/>
      <c r="O1240" s="217"/>
    </row>
    <row r="1241" spans="1:15" x14ac:dyDescent="0.2">
      <c r="A1241" s="217"/>
      <c r="B1241" s="217"/>
      <c r="C1241" s="217"/>
      <c r="D1241" s="217"/>
      <c r="E1241" s="217"/>
      <c r="F1241" s="217"/>
      <c r="G1241" s="218"/>
      <c r="H1241" s="218"/>
      <c r="I1241" s="218"/>
      <c r="J1241" s="218"/>
      <c r="K1241" s="218"/>
      <c r="L1241" s="217"/>
      <c r="M1241" s="217"/>
      <c r="N1241" s="217"/>
      <c r="O1241" s="217"/>
    </row>
    <row r="1242" spans="1:15" x14ac:dyDescent="0.2">
      <c r="A1242" s="217"/>
      <c r="B1242" s="217"/>
      <c r="C1242" s="217"/>
      <c r="D1242" s="217"/>
      <c r="E1242" s="217"/>
      <c r="F1242" s="217"/>
      <c r="G1242" s="218"/>
      <c r="H1242" s="218"/>
      <c r="I1242" s="218"/>
      <c r="J1242" s="218"/>
      <c r="K1242" s="218"/>
      <c r="L1242" s="217"/>
      <c r="M1242" s="217"/>
      <c r="N1242" s="217"/>
      <c r="O1242" s="217"/>
    </row>
    <row r="1243" spans="1:15" x14ac:dyDescent="0.2">
      <c r="A1243" s="217"/>
      <c r="B1243" s="217"/>
      <c r="C1243" s="217"/>
      <c r="D1243" s="217"/>
      <c r="E1243" s="217"/>
      <c r="F1243" s="217"/>
      <c r="G1243" s="218"/>
      <c r="H1243" s="218"/>
      <c r="I1243" s="218"/>
      <c r="J1243" s="218"/>
      <c r="K1243" s="218"/>
      <c r="L1243" s="217"/>
      <c r="M1243" s="217"/>
      <c r="N1243" s="217"/>
      <c r="O1243" s="217"/>
    </row>
    <row r="1244" spans="1:15" x14ac:dyDescent="0.2">
      <c r="A1244" s="217"/>
      <c r="B1244" s="217"/>
      <c r="C1244" s="217"/>
      <c r="D1244" s="217"/>
      <c r="E1244" s="217"/>
      <c r="F1244" s="217"/>
      <c r="G1244" s="218"/>
      <c r="H1244" s="218"/>
      <c r="I1244" s="218"/>
      <c r="J1244" s="218"/>
      <c r="K1244" s="218"/>
      <c r="L1244" s="217"/>
      <c r="M1244" s="217"/>
      <c r="N1244" s="217"/>
      <c r="O1244" s="217"/>
    </row>
    <row r="1245" spans="1:15" x14ac:dyDescent="0.2">
      <c r="A1245" s="217"/>
      <c r="B1245" s="217"/>
      <c r="C1245" s="217"/>
      <c r="D1245" s="217"/>
      <c r="E1245" s="217"/>
      <c r="F1245" s="217"/>
      <c r="G1245" s="218"/>
      <c r="H1245" s="218"/>
      <c r="I1245" s="218"/>
      <c r="J1245" s="218"/>
      <c r="K1245" s="218"/>
      <c r="L1245" s="217"/>
      <c r="M1245" s="217"/>
      <c r="N1245" s="217"/>
      <c r="O1245" s="217"/>
    </row>
    <row r="1246" spans="1:15" x14ac:dyDescent="0.2">
      <c r="A1246" s="217"/>
      <c r="B1246" s="217"/>
      <c r="C1246" s="217"/>
      <c r="D1246" s="217"/>
      <c r="E1246" s="217"/>
      <c r="F1246" s="217"/>
      <c r="G1246" s="218"/>
      <c r="H1246" s="218"/>
      <c r="I1246" s="218"/>
      <c r="J1246" s="218"/>
      <c r="K1246" s="218"/>
      <c r="L1246" s="217"/>
      <c r="M1246" s="217"/>
      <c r="N1246" s="217"/>
      <c r="O1246" s="217"/>
    </row>
    <row r="1247" spans="1:15" x14ac:dyDescent="0.2">
      <c r="A1247" s="217"/>
      <c r="B1247" s="217"/>
      <c r="C1247" s="217"/>
      <c r="D1247" s="217"/>
      <c r="E1247" s="217"/>
      <c r="F1247" s="217"/>
      <c r="G1247" s="218"/>
      <c r="H1247" s="218"/>
      <c r="I1247" s="218"/>
      <c r="J1247" s="218"/>
      <c r="K1247" s="218"/>
      <c r="L1247" s="217"/>
      <c r="M1247" s="217"/>
      <c r="N1247" s="217"/>
      <c r="O1247" s="217"/>
    </row>
    <row r="1248" spans="1:15" x14ac:dyDescent="0.2">
      <c r="A1248" s="217"/>
      <c r="B1248" s="217"/>
      <c r="C1248" s="217"/>
      <c r="D1248" s="217"/>
      <c r="E1248" s="217"/>
      <c r="F1248" s="217"/>
      <c r="G1248" s="218"/>
      <c r="H1248" s="218"/>
      <c r="I1248" s="218"/>
      <c r="J1248" s="218"/>
      <c r="K1248" s="218"/>
      <c r="L1248" s="217"/>
      <c r="M1248" s="217"/>
      <c r="N1248" s="217"/>
      <c r="O1248" s="217"/>
    </row>
    <row r="1249" spans="1:15" x14ac:dyDescent="0.2">
      <c r="A1249" s="217"/>
      <c r="B1249" s="217"/>
      <c r="C1249" s="217"/>
      <c r="D1249" s="217"/>
      <c r="E1249" s="217"/>
      <c r="F1249" s="217"/>
      <c r="G1249" s="218"/>
      <c r="H1249" s="218"/>
      <c r="I1249" s="218"/>
      <c r="J1249" s="218"/>
      <c r="K1249" s="218"/>
      <c r="L1249" s="217"/>
      <c r="M1249" s="217"/>
      <c r="N1249" s="217"/>
      <c r="O1249" s="217"/>
    </row>
    <row r="1250" spans="1:15" x14ac:dyDescent="0.2">
      <c r="A1250" s="217"/>
      <c r="B1250" s="217"/>
      <c r="C1250" s="217"/>
      <c r="D1250" s="217"/>
      <c r="E1250" s="217"/>
      <c r="F1250" s="217"/>
      <c r="G1250" s="218"/>
      <c r="H1250" s="218"/>
      <c r="I1250" s="218"/>
      <c r="J1250" s="218"/>
      <c r="K1250" s="218"/>
      <c r="L1250" s="217"/>
      <c r="M1250" s="217"/>
      <c r="N1250" s="217"/>
      <c r="O1250" s="217"/>
    </row>
    <row r="1251" spans="1:15" x14ac:dyDescent="0.2">
      <c r="A1251" s="217"/>
      <c r="B1251" s="217"/>
      <c r="C1251" s="217"/>
      <c r="D1251" s="217"/>
      <c r="E1251" s="217"/>
      <c r="F1251" s="217"/>
      <c r="G1251" s="218"/>
      <c r="H1251" s="218"/>
      <c r="I1251" s="218"/>
      <c r="J1251" s="218"/>
      <c r="K1251" s="218"/>
      <c r="L1251" s="217"/>
      <c r="M1251" s="217"/>
      <c r="N1251" s="217"/>
      <c r="O1251" s="217"/>
    </row>
    <row r="1252" spans="1:15" x14ac:dyDescent="0.2">
      <c r="A1252" s="217"/>
      <c r="B1252" s="217"/>
      <c r="C1252" s="217"/>
      <c r="D1252" s="217"/>
      <c r="E1252" s="217"/>
      <c r="F1252" s="217"/>
      <c r="G1252" s="218"/>
      <c r="H1252" s="218"/>
      <c r="I1252" s="218"/>
      <c r="J1252" s="218"/>
      <c r="K1252" s="218"/>
      <c r="L1252" s="217"/>
      <c r="M1252" s="217"/>
      <c r="N1252" s="217"/>
      <c r="O1252" s="217"/>
    </row>
    <row r="1253" spans="1:15" x14ac:dyDescent="0.2">
      <c r="A1253" s="217"/>
      <c r="B1253" s="217"/>
      <c r="C1253" s="217"/>
      <c r="D1253" s="217"/>
      <c r="E1253" s="217"/>
      <c r="F1253" s="217"/>
      <c r="G1253" s="218"/>
      <c r="H1253" s="218"/>
      <c r="I1253" s="218"/>
      <c r="J1253" s="218"/>
      <c r="K1253" s="218"/>
      <c r="L1253" s="217"/>
      <c r="M1253" s="217"/>
      <c r="N1253" s="217"/>
      <c r="O1253" s="217"/>
    </row>
    <row r="1254" spans="1:15" x14ac:dyDescent="0.2">
      <c r="A1254" s="217"/>
      <c r="B1254" s="217"/>
      <c r="C1254" s="217"/>
      <c r="D1254" s="217"/>
      <c r="E1254" s="217"/>
      <c r="F1254" s="217"/>
      <c r="G1254" s="218"/>
      <c r="H1254" s="218"/>
      <c r="I1254" s="218"/>
      <c r="J1254" s="218"/>
      <c r="K1254" s="218"/>
      <c r="L1254" s="217"/>
      <c r="M1254" s="217"/>
      <c r="N1254" s="217"/>
      <c r="O1254" s="217"/>
    </row>
    <row r="1255" spans="1:15" x14ac:dyDescent="0.2">
      <c r="A1255" s="217"/>
      <c r="B1255" s="217"/>
      <c r="C1255" s="217"/>
      <c r="D1255" s="217"/>
      <c r="E1255" s="217"/>
      <c r="F1255" s="217"/>
      <c r="G1255" s="218"/>
      <c r="H1255" s="218"/>
      <c r="I1255" s="218"/>
      <c r="J1255" s="218"/>
      <c r="K1255" s="218"/>
      <c r="L1255" s="217"/>
      <c r="M1255" s="217"/>
      <c r="N1255" s="217"/>
      <c r="O1255" s="217"/>
    </row>
    <row r="1256" spans="1:15" x14ac:dyDescent="0.2">
      <c r="A1256" s="217"/>
      <c r="B1256" s="217"/>
      <c r="C1256" s="217"/>
      <c r="D1256" s="217"/>
      <c r="E1256" s="217"/>
      <c r="F1256" s="217"/>
      <c r="G1256" s="218"/>
      <c r="H1256" s="218"/>
      <c r="I1256" s="218"/>
      <c r="J1256" s="218"/>
      <c r="K1256" s="218"/>
      <c r="L1256" s="217"/>
      <c r="M1256" s="217"/>
      <c r="N1256" s="217"/>
      <c r="O1256" s="217"/>
    </row>
    <row r="1257" spans="1:15" x14ac:dyDescent="0.2">
      <c r="A1257" s="217"/>
      <c r="B1257" s="217"/>
      <c r="C1257" s="217"/>
      <c r="D1257" s="217"/>
      <c r="E1257" s="217"/>
      <c r="F1257" s="217"/>
      <c r="G1257" s="218"/>
      <c r="H1257" s="218"/>
      <c r="I1257" s="218"/>
      <c r="J1257" s="218"/>
      <c r="K1257" s="218"/>
      <c r="L1257" s="217"/>
      <c r="M1257" s="217"/>
      <c r="N1257" s="217"/>
      <c r="O1257" s="217"/>
    </row>
    <row r="1258" spans="1:15" x14ac:dyDescent="0.2">
      <c r="A1258" s="217"/>
      <c r="B1258" s="217"/>
      <c r="C1258" s="217"/>
      <c r="D1258" s="217"/>
      <c r="E1258" s="217"/>
      <c r="F1258" s="217"/>
      <c r="G1258" s="218"/>
      <c r="H1258" s="218"/>
      <c r="I1258" s="218"/>
      <c r="J1258" s="218"/>
      <c r="K1258" s="218"/>
      <c r="L1258" s="217"/>
      <c r="M1258" s="217"/>
      <c r="N1258" s="217"/>
      <c r="O1258" s="217"/>
    </row>
    <row r="1259" spans="1:15" x14ac:dyDescent="0.2">
      <c r="A1259" s="217"/>
      <c r="B1259" s="217"/>
      <c r="C1259" s="217"/>
      <c r="D1259" s="217"/>
      <c r="E1259" s="217"/>
      <c r="F1259" s="217"/>
      <c r="G1259" s="218"/>
      <c r="H1259" s="218"/>
      <c r="I1259" s="218"/>
      <c r="J1259" s="218"/>
      <c r="K1259" s="218"/>
      <c r="L1259" s="217"/>
      <c r="M1259" s="217"/>
      <c r="N1259" s="217"/>
      <c r="O1259" s="217"/>
    </row>
    <row r="1260" spans="1:15" x14ac:dyDescent="0.2">
      <c r="A1260" s="217"/>
      <c r="B1260" s="217"/>
      <c r="C1260" s="217"/>
      <c r="D1260" s="217"/>
      <c r="E1260" s="217"/>
      <c r="F1260" s="217"/>
      <c r="G1260" s="218"/>
      <c r="H1260" s="218"/>
      <c r="I1260" s="218"/>
      <c r="J1260" s="218"/>
      <c r="K1260" s="218"/>
      <c r="L1260" s="217"/>
      <c r="M1260" s="217"/>
      <c r="N1260" s="217"/>
      <c r="O1260" s="217"/>
    </row>
    <row r="1261" spans="1:15" x14ac:dyDescent="0.2">
      <c r="A1261" s="217"/>
      <c r="B1261" s="217"/>
      <c r="C1261" s="217"/>
      <c r="D1261" s="217"/>
      <c r="E1261" s="217"/>
      <c r="F1261" s="217"/>
      <c r="G1261" s="218"/>
      <c r="H1261" s="218"/>
      <c r="I1261" s="218"/>
      <c r="J1261" s="218"/>
      <c r="K1261" s="218"/>
      <c r="L1261" s="217"/>
      <c r="M1261" s="217"/>
      <c r="N1261" s="217"/>
      <c r="O1261" s="217"/>
    </row>
    <row r="1262" spans="1:15" x14ac:dyDescent="0.2">
      <c r="A1262" s="217"/>
      <c r="B1262" s="217"/>
      <c r="C1262" s="217"/>
      <c r="D1262" s="217"/>
      <c r="E1262" s="217"/>
      <c r="F1262" s="217"/>
      <c r="G1262" s="218"/>
      <c r="H1262" s="218"/>
      <c r="I1262" s="218"/>
      <c r="J1262" s="218"/>
      <c r="K1262" s="218"/>
      <c r="L1262" s="217"/>
      <c r="M1262" s="217"/>
      <c r="N1262" s="217"/>
      <c r="O1262" s="217"/>
    </row>
    <row r="1263" spans="1:15" x14ac:dyDescent="0.2">
      <c r="A1263" s="217"/>
      <c r="B1263" s="217"/>
      <c r="C1263" s="217"/>
      <c r="D1263" s="217"/>
      <c r="E1263" s="217"/>
      <c r="F1263" s="217"/>
      <c r="G1263" s="218"/>
      <c r="H1263" s="218"/>
      <c r="I1263" s="218"/>
      <c r="J1263" s="218"/>
      <c r="K1263" s="218"/>
      <c r="L1263" s="217"/>
      <c r="M1263" s="217"/>
      <c r="N1263" s="217"/>
      <c r="O1263" s="217"/>
    </row>
    <row r="1264" spans="1:15" x14ac:dyDescent="0.2">
      <c r="A1264" s="217"/>
      <c r="B1264" s="217"/>
      <c r="C1264" s="217"/>
      <c r="D1264" s="217"/>
      <c r="E1264" s="217"/>
      <c r="F1264" s="217"/>
      <c r="G1264" s="218"/>
      <c r="H1264" s="218"/>
      <c r="I1264" s="218"/>
      <c r="J1264" s="218"/>
      <c r="K1264" s="218"/>
      <c r="L1264" s="217"/>
      <c r="M1264" s="217"/>
      <c r="N1264" s="217"/>
      <c r="O1264" s="217"/>
    </row>
    <row r="1265" spans="1:15" x14ac:dyDescent="0.2">
      <c r="A1265" s="217"/>
      <c r="B1265" s="217"/>
      <c r="C1265" s="217"/>
      <c r="D1265" s="217"/>
      <c r="E1265" s="217"/>
      <c r="F1265" s="217"/>
      <c r="G1265" s="218"/>
      <c r="H1265" s="218"/>
      <c r="I1265" s="218"/>
      <c r="J1265" s="218"/>
      <c r="K1265" s="218"/>
      <c r="L1265" s="217"/>
      <c r="M1265" s="217"/>
      <c r="N1265" s="217"/>
      <c r="O1265" s="217"/>
    </row>
  </sheetData>
  <sortState ref="A2:O1265">
    <sortCondition ref="E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423"/>
  <sheetViews>
    <sheetView workbookViewId="0">
      <pane xSplit="6" ySplit="15" topLeftCell="G294" activePane="bottomRight" state="frozen"/>
      <selection pane="topRight" activeCell="G1" sqref="G1"/>
      <selection pane="bottomLeft" activeCell="A16" sqref="A16"/>
      <selection pane="bottomRight" sqref="A1:XFD1048576"/>
    </sheetView>
  </sheetViews>
  <sheetFormatPr defaultRowHeight="12.75" x14ac:dyDescent="0.2"/>
  <cols>
    <col min="1" max="1" width="14.140625" style="215" customWidth="1"/>
    <col min="2" max="4" width="14.140625" style="215" hidden="1" customWidth="1"/>
    <col min="5" max="5" width="14.140625" style="215" customWidth="1"/>
    <col min="6" max="6" width="37.140625" style="215" bestFit="1" customWidth="1"/>
    <col min="7" max="11" width="14.140625" style="215" customWidth="1"/>
    <col min="12" max="15" width="14.140625" style="215" hidden="1" customWidth="1"/>
    <col min="16" max="256" width="9.140625" style="215"/>
    <col min="257" max="271" width="14.140625" style="215" customWidth="1"/>
    <col min="272" max="512" width="9.140625" style="215"/>
    <col min="513" max="527" width="14.140625" style="215" customWidth="1"/>
    <col min="528" max="768" width="9.140625" style="215"/>
    <col min="769" max="783" width="14.140625" style="215" customWidth="1"/>
    <col min="784" max="1024" width="9.140625" style="215"/>
    <col min="1025" max="1039" width="14.140625" style="215" customWidth="1"/>
    <col min="1040" max="1280" width="9.140625" style="215"/>
    <col min="1281" max="1295" width="14.140625" style="215" customWidth="1"/>
    <col min="1296" max="1536" width="9.140625" style="215"/>
    <col min="1537" max="1551" width="14.140625" style="215" customWidth="1"/>
    <col min="1552" max="1792" width="9.140625" style="215"/>
    <col min="1793" max="1807" width="14.140625" style="215" customWidth="1"/>
    <col min="1808" max="2048" width="9.140625" style="215"/>
    <col min="2049" max="2063" width="14.140625" style="215" customWidth="1"/>
    <col min="2064" max="2304" width="9.140625" style="215"/>
    <col min="2305" max="2319" width="14.140625" style="215" customWidth="1"/>
    <col min="2320" max="2560" width="9.140625" style="215"/>
    <col min="2561" max="2575" width="14.140625" style="215" customWidth="1"/>
    <col min="2576" max="2816" width="9.140625" style="215"/>
    <col min="2817" max="2831" width="14.140625" style="215" customWidth="1"/>
    <col min="2832" max="3072" width="9.140625" style="215"/>
    <col min="3073" max="3087" width="14.140625" style="215" customWidth="1"/>
    <col min="3088" max="3328" width="9.140625" style="215"/>
    <col min="3329" max="3343" width="14.140625" style="215" customWidth="1"/>
    <col min="3344" max="3584" width="9.140625" style="215"/>
    <col min="3585" max="3599" width="14.140625" style="215" customWidth="1"/>
    <col min="3600" max="3840" width="9.140625" style="215"/>
    <col min="3841" max="3855" width="14.140625" style="215" customWidth="1"/>
    <col min="3856" max="4096" width="9.140625" style="215"/>
    <col min="4097" max="4111" width="14.140625" style="215" customWidth="1"/>
    <col min="4112" max="4352" width="9.140625" style="215"/>
    <col min="4353" max="4367" width="14.140625" style="215" customWidth="1"/>
    <col min="4368" max="4608" width="9.140625" style="215"/>
    <col min="4609" max="4623" width="14.140625" style="215" customWidth="1"/>
    <col min="4624" max="4864" width="9.140625" style="215"/>
    <col min="4865" max="4879" width="14.140625" style="215" customWidth="1"/>
    <col min="4880" max="5120" width="9.140625" style="215"/>
    <col min="5121" max="5135" width="14.140625" style="215" customWidth="1"/>
    <col min="5136" max="5376" width="9.140625" style="215"/>
    <col min="5377" max="5391" width="14.140625" style="215" customWidth="1"/>
    <col min="5392" max="5632" width="9.140625" style="215"/>
    <col min="5633" max="5647" width="14.140625" style="215" customWidth="1"/>
    <col min="5648" max="5888" width="9.140625" style="215"/>
    <col min="5889" max="5903" width="14.140625" style="215" customWidth="1"/>
    <col min="5904" max="6144" width="9.140625" style="215"/>
    <col min="6145" max="6159" width="14.140625" style="215" customWidth="1"/>
    <col min="6160" max="6400" width="9.140625" style="215"/>
    <col min="6401" max="6415" width="14.140625" style="215" customWidth="1"/>
    <col min="6416" max="6656" width="9.140625" style="215"/>
    <col min="6657" max="6671" width="14.140625" style="215" customWidth="1"/>
    <col min="6672" max="6912" width="9.140625" style="215"/>
    <col min="6913" max="6927" width="14.140625" style="215" customWidth="1"/>
    <col min="6928" max="7168" width="9.140625" style="215"/>
    <col min="7169" max="7183" width="14.140625" style="215" customWidth="1"/>
    <col min="7184" max="7424" width="9.140625" style="215"/>
    <col min="7425" max="7439" width="14.140625" style="215" customWidth="1"/>
    <col min="7440" max="7680" width="9.140625" style="215"/>
    <col min="7681" max="7695" width="14.140625" style="215" customWidth="1"/>
    <col min="7696" max="7936" width="9.140625" style="215"/>
    <col min="7937" max="7951" width="14.140625" style="215" customWidth="1"/>
    <col min="7952" max="8192" width="9.140625" style="215"/>
    <col min="8193" max="8207" width="14.140625" style="215" customWidth="1"/>
    <col min="8208" max="8448" width="9.140625" style="215"/>
    <col min="8449" max="8463" width="14.140625" style="215" customWidth="1"/>
    <col min="8464" max="8704" width="9.140625" style="215"/>
    <col min="8705" max="8719" width="14.140625" style="215" customWidth="1"/>
    <col min="8720" max="8960" width="9.140625" style="215"/>
    <col min="8961" max="8975" width="14.140625" style="215" customWidth="1"/>
    <col min="8976" max="9216" width="9.140625" style="215"/>
    <col min="9217" max="9231" width="14.140625" style="215" customWidth="1"/>
    <col min="9232" max="9472" width="9.140625" style="215"/>
    <col min="9473" max="9487" width="14.140625" style="215" customWidth="1"/>
    <col min="9488" max="9728" width="9.140625" style="215"/>
    <col min="9729" max="9743" width="14.140625" style="215" customWidth="1"/>
    <col min="9744" max="9984" width="9.140625" style="215"/>
    <col min="9985" max="9999" width="14.140625" style="215" customWidth="1"/>
    <col min="10000" max="10240" width="9.140625" style="215"/>
    <col min="10241" max="10255" width="14.140625" style="215" customWidth="1"/>
    <col min="10256" max="10496" width="9.140625" style="215"/>
    <col min="10497" max="10511" width="14.140625" style="215" customWidth="1"/>
    <col min="10512" max="10752" width="9.140625" style="215"/>
    <col min="10753" max="10767" width="14.140625" style="215" customWidth="1"/>
    <col min="10768" max="11008" width="9.140625" style="215"/>
    <col min="11009" max="11023" width="14.140625" style="215" customWidth="1"/>
    <col min="11024" max="11264" width="9.140625" style="215"/>
    <col min="11265" max="11279" width="14.140625" style="215" customWidth="1"/>
    <col min="11280" max="11520" width="9.140625" style="215"/>
    <col min="11521" max="11535" width="14.140625" style="215" customWidth="1"/>
    <col min="11536" max="11776" width="9.140625" style="215"/>
    <col min="11777" max="11791" width="14.140625" style="215" customWidth="1"/>
    <col min="11792" max="12032" width="9.140625" style="215"/>
    <col min="12033" max="12047" width="14.140625" style="215" customWidth="1"/>
    <col min="12048" max="12288" width="9.140625" style="215"/>
    <col min="12289" max="12303" width="14.140625" style="215" customWidth="1"/>
    <col min="12304" max="12544" width="9.140625" style="215"/>
    <col min="12545" max="12559" width="14.140625" style="215" customWidth="1"/>
    <col min="12560" max="12800" width="9.140625" style="215"/>
    <col min="12801" max="12815" width="14.140625" style="215" customWidth="1"/>
    <col min="12816" max="13056" width="9.140625" style="215"/>
    <col min="13057" max="13071" width="14.140625" style="215" customWidth="1"/>
    <col min="13072" max="13312" width="9.140625" style="215"/>
    <col min="13313" max="13327" width="14.140625" style="215" customWidth="1"/>
    <col min="13328" max="13568" width="9.140625" style="215"/>
    <col min="13569" max="13583" width="14.140625" style="215" customWidth="1"/>
    <col min="13584" max="13824" width="9.140625" style="215"/>
    <col min="13825" max="13839" width="14.140625" style="215" customWidth="1"/>
    <col min="13840" max="14080" width="9.140625" style="215"/>
    <col min="14081" max="14095" width="14.140625" style="215" customWidth="1"/>
    <col min="14096" max="14336" width="9.140625" style="215"/>
    <col min="14337" max="14351" width="14.140625" style="215" customWidth="1"/>
    <col min="14352" max="14592" width="9.140625" style="215"/>
    <col min="14593" max="14607" width="14.140625" style="215" customWidth="1"/>
    <col min="14608" max="14848" width="9.140625" style="215"/>
    <col min="14849" max="14863" width="14.140625" style="215" customWidth="1"/>
    <col min="14864" max="15104" width="9.140625" style="215"/>
    <col min="15105" max="15119" width="14.140625" style="215" customWidth="1"/>
    <col min="15120" max="15360" width="9.140625" style="215"/>
    <col min="15361" max="15375" width="14.140625" style="215" customWidth="1"/>
    <col min="15376" max="15616" width="9.140625" style="215"/>
    <col min="15617" max="15631" width="14.140625" style="215" customWidth="1"/>
    <col min="15632" max="15872" width="9.140625" style="215"/>
    <col min="15873" max="15887" width="14.140625" style="215" customWidth="1"/>
    <col min="15888" max="16128" width="9.140625" style="215"/>
    <col min="16129" max="16143" width="14.140625" style="215" customWidth="1"/>
    <col min="16144" max="16384" width="9.140625" style="215"/>
  </cols>
  <sheetData>
    <row r="1" spans="1:15" x14ac:dyDescent="0.2">
      <c r="A1" s="216"/>
      <c r="B1" s="216"/>
      <c r="C1" s="216"/>
      <c r="D1" s="216"/>
      <c r="E1" s="216"/>
      <c r="F1" s="216"/>
      <c r="G1" s="216"/>
      <c r="H1" s="216"/>
      <c r="I1" s="216"/>
      <c r="J1" s="216"/>
      <c r="K1" s="216"/>
      <c r="L1" s="216"/>
      <c r="M1" s="216"/>
      <c r="N1" s="216"/>
      <c r="O1" s="216"/>
    </row>
    <row r="2" spans="1:15" x14ac:dyDescent="0.2">
      <c r="A2" s="217"/>
      <c r="B2" s="217"/>
      <c r="C2" s="217"/>
      <c r="D2" s="217"/>
      <c r="E2" s="217"/>
      <c r="F2" s="217"/>
      <c r="G2" s="218"/>
      <c r="H2" s="218"/>
      <c r="I2" s="218"/>
      <c r="J2" s="218"/>
      <c r="K2" s="218"/>
      <c r="L2" s="217"/>
      <c r="M2" s="217"/>
      <c r="N2" s="217"/>
      <c r="O2" s="217"/>
    </row>
    <row r="3" spans="1:15" x14ac:dyDescent="0.2">
      <c r="A3" s="217"/>
      <c r="B3" s="217"/>
      <c r="C3" s="217"/>
      <c r="D3" s="217"/>
      <c r="E3" s="217"/>
      <c r="F3" s="217"/>
      <c r="G3" s="218"/>
      <c r="H3" s="218"/>
      <c r="I3" s="218"/>
      <c r="J3" s="218"/>
      <c r="K3" s="218"/>
      <c r="L3" s="217"/>
      <c r="M3" s="217"/>
      <c r="N3" s="217"/>
      <c r="O3" s="217"/>
    </row>
    <row r="4" spans="1:15" x14ac:dyDescent="0.2">
      <c r="A4" s="217"/>
      <c r="B4" s="217"/>
      <c r="C4" s="217"/>
      <c r="D4" s="217"/>
      <c r="E4" s="217"/>
      <c r="F4" s="217"/>
      <c r="G4" s="218"/>
      <c r="H4" s="218"/>
      <c r="I4" s="218"/>
      <c r="J4" s="218"/>
      <c r="K4" s="218"/>
      <c r="L4" s="217"/>
      <c r="M4" s="217"/>
      <c r="N4" s="217"/>
      <c r="O4" s="217"/>
    </row>
    <row r="5" spans="1:15" x14ac:dyDescent="0.2">
      <c r="A5" s="217"/>
      <c r="B5" s="217"/>
      <c r="C5" s="217"/>
      <c r="D5" s="217"/>
      <c r="E5" s="217"/>
      <c r="F5" s="217"/>
      <c r="G5" s="218"/>
      <c r="H5" s="218"/>
      <c r="I5" s="218"/>
      <c r="J5" s="218"/>
      <c r="K5" s="218"/>
      <c r="L5" s="217"/>
      <c r="M5" s="217"/>
      <c r="N5" s="217"/>
      <c r="O5" s="217"/>
    </row>
    <row r="6" spans="1:15" x14ac:dyDescent="0.2">
      <c r="A6" s="217"/>
      <c r="B6" s="217"/>
      <c r="C6" s="217"/>
      <c r="D6" s="217"/>
      <c r="E6" s="217"/>
      <c r="F6" s="217"/>
      <c r="G6" s="218"/>
      <c r="H6" s="218"/>
      <c r="I6" s="218"/>
      <c r="J6" s="218"/>
      <c r="K6" s="218"/>
      <c r="L6" s="217"/>
      <c r="M6" s="217"/>
      <c r="N6" s="217"/>
      <c r="O6" s="217"/>
    </row>
    <row r="7" spans="1:15" x14ac:dyDescent="0.2">
      <c r="A7" s="217"/>
      <c r="B7" s="217"/>
      <c r="C7" s="217"/>
      <c r="D7" s="217"/>
      <c r="E7" s="217"/>
      <c r="F7" s="217"/>
      <c r="G7" s="218"/>
      <c r="H7" s="218"/>
      <c r="I7" s="218"/>
      <c r="J7" s="218"/>
      <c r="K7" s="218"/>
      <c r="L7" s="217"/>
      <c r="M7" s="217"/>
      <c r="N7" s="217"/>
      <c r="O7" s="217"/>
    </row>
    <row r="8" spans="1:15" x14ac:dyDescent="0.2">
      <c r="A8" s="217"/>
      <c r="B8" s="217"/>
      <c r="C8" s="217"/>
      <c r="D8" s="217"/>
      <c r="E8" s="217"/>
      <c r="F8" s="217"/>
      <c r="G8" s="218"/>
      <c r="H8" s="218"/>
      <c r="I8" s="218"/>
      <c r="J8" s="218"/>
      <c r="K8" s="218"/>
      <c r="L8" s="217"/>
      <c r="M8" s="217"/>
      <c r="N8" s="217"/>
      <c r="O8" s="217"/>
    </row>
    <row r="9" spans="1:15" x14ac:dyDescent="0.2">
      <c r="A9" s="217"/>
      <c r="B9" s="217"/>
      <c r="C9" s="217"/>
      <c r="D9" s="217"/>
      <c r="E9" s="217"/>
      <c r="F9" s="217"/>
      <c r="G9" s="218"/>
      <c r="H9" s="218"/>
      <c r="I9" s="218"/>
      <c r="J9" s="218"/>
      <c r="K9" s="218"/>
      <c r="L9" s="217"/>
      <c r="M9" s="217"/>
      <c r="N9" s="217"/>
      <c r="O9" s="217"/>
    </row>
    <row r="10" spans="1:15" x14ac:dyDescent="0.2">
      <c r="A10" s="217"/>
      <c r="B10" s="217"/>
      <c r="C10" s="217"/>
      <c r="D10" s="217"/>
      <c r="E10" s="217"/>
      <c r="F10" s="217"/>
      <c r="G10" s="218"/>
      <c r="H10" s="218"/>
      <c r="I10" s="218"/>
      <c r="J10" s="218"/>
      <c r="K10" s="218"/>
      <c r="L10" s="217"/>
      <c r="M10" s="217"/>
      <c r="N10" s="217"/>
      <c r="O10" s="217"/>
    </row>
    <row r="11" spans="1:15" x14ac:dyDescent="0.2">
      <c r="A11" s="217"/>
      <c r="B11" s="217"/>
      <c r="C11" s="217"/>
      <c r="D11" s="217"/>
      <c r="E11" s="217"/>
      <c r="F11" s="217"/>
      <c r="G11" s="218"/>
      <c r="H11" s="218"/>
      <c r="I11" s="218"/>
      <c r="J11" s="218"/>
      <c r="K11" s="218"/>
      <c r="L11" s="217"/>
      <c r="M11" s="217"/>
      <c r="N11" s="217"/>
      <c r="O11" s="217"/>
    </row>
    <row r="12" spans="1:15" x14ac:dyDescent="0.2">
      <c r="A12" s="217"/>
      <c r="B12" s="217"/>
      <c r="C12" s="217"/>
      <c r="D12" s="217"/>
      <c r="E12" s="217"/>
      <c r="F12" s="217"/>
      <c r="G12" s="218"/>
      <c r="H12" s="218"/>
      <c r="I12" s="218"/>
      <c r="J12" s="218"/>
      <c r="K12" s="218"/>
      <c r="L12" s="217"/>
      <c r="M12" s="217"/>
      <c r="N12" s="217"/>
      <c r="O12" s="217"/>
    </row>
    <row r="13" spans="1:15" x14ac:dyDescent="0.2">
      <c r="A13" s="217"/>
      <c r="B13" s="217"/>
      <c r="C13" s="217"/>
      <c r="D13" s="217"/>
      <c r="E13" s="217"/>
      <c r="F13" s="217"/>
      <c r="G13" s="218"/>
      <c r="H13" s="218"/>
      <c r="I13" s="218"/>
      <c r="J13" s="218"/>
      <c r="K13" s="218"/>
      <c r="L13" s="217"/>
      <c r="M13" s="217"/>
      <c r="N13" s="217"/>
      <c r="O13" s="217"/>
    </row>
    <row r="14" spans="1:15" x14ac:dyDescent="0.2">
      <c r="A14" s="217"/>
      <c r="B14" s="217"/>
      <c r="C14" s="217"/>
      <c r="D14" s="217"/>
      <c r="E14" s="217"/>
      <c r="F14" s="217"/>
      <c r="G14" s="218"/>
      <c r="H14" s="218"/>
      <c r="I14" s="218"/>
      <c r="J14" s="218"/>
      <c r="K14" s="218"/>
      <c r="L14" s="217"/>
      <c r="M14" s="217"/>
      <c r="N14" s="217"/>
      <c r="O14" s="217"/>
    </row>
    <row r="15" spans="1:15" x14ac:dyDescent="0.2">
      <c r="A15" s="217"/>
      <c r="B15" s="217"/>
      <c r="C15" s="217"/>
      <c r="D15" s="217"/>
      <c r="E15" s="217"/>
      <c r="F15" s="217"/>
      <c r="G15" s="218"/>
      <c r="H15" s="218"/>
      <c r="I15" s="218"/>
      <c r="J15" s="218"/>
      <c r="K15" s="218"/>
      <c r="L15" s="217"/>
      <c r="M15" s="217"/>
      <c r="N15" s="217"/>
      <c r="O15" s="217"/>
    </row>
    <row r="16" spans="1:15" x14ac:dyDescent="0.2">
      <c r="A16" s="217"/>
      <c r="B16" s="217"/>
      <c r="C16" s="217"/>
      <c r="D16" s="217"/>
      <c r="E16" s="217"/>
      <c r="F16" s="217"/>
      <c r="G16" s="218"/>
      <c r="H16" s="218"/>
      <c r="I16" s="218"/>
      <c r="J16" s="218"/>
      <c r="K16" s="218"/>
      <c r="L16" s="217"/>
      <c r="M16" s="217"/>
      <c r="N16" s="217"/>
      <c r="O16" s="217"/>
    </row>
    <row r="17" spans="1:15" x14ac:dyDescent="0.2">
      <c r="A17" s="217"/>
      <c r="B17" s="217"/>
      <c r="C17" s="217"/>
      <c r="D17" s="217"/>
      <c r="E17" s="217"/>
      <c r="F17" s="217"/>
      <c r="G17" s="218"/>
      <c r="H17" s="218"/>
      <c r="I17" s="218"/>
      <c r="J17" s="218"/>
      <c r="K17" s="218"/>
      <c r="L17" s="217"/>
      <c r="M17" s="217"/>
      <c r="N17" s="217"/>
      <c r="O17" s="217"/>
    </row>
    <row r="18" spans="1:15" x14ac:dyDescent="0.2">
      <c r="A18" s="217"/>
      <c r="B18" s="217"/>
      <c r="C18" s="217"/>
      <c r="D18" s="217"/>
      <c r="E18" s="217"/>
      <c r="F18" s="217"/>
      <c r="G18" s="218"/>
      <c r="H18" s="218"/>
      <c r="I18" s="218"/>
      <c r="J18" s="218"/>
      <c r="K18" s="218"/>
      <c r="L18" s="217"/>
      <c r="M18" s="217"/>
      <c r="N18" s="217"/>
      <c r="O18" s="217"/>
    </row>
    <row r="19" spans="1:15" x14ac:dyDescent="0.2">
      <c r="A19" s="217"/>
      <c r="B19" s="217"/>
      <c r="C19" s="217"/>
      <c r="D19" s="217"/>
      <c r="E19" s="217"/>
      <c r="F19" s="217"/>
      <c r="G19" s="218"/>
      <c r="H19" s="218"/>
      <c r="I19" s="218"/>
      <c r="J19" s="218"/>
      <c r="K19" s="218"/>
      <c r="L19" s="217"/>
      <c r="M19" s="217"/>
      <c r="N19" s="217"/>
      <c r="O19" s="217"/>
    </row>
    <row r="20" spans="1:15" x14ac:dyDescent="0.2">
      <c r="A20" s="217"/>
      <c r="B20" s="217"/>
      <c r="C20" s="217"/>
      <c r="D20" s="217"/>
      <c r="E20" s="217"/>
      <c r="F20" s="217"/>
      <c r="G20" s="218"/>
      <c r="H20" s="218"/>
      <c r="I20" s="218"/>
      <c r="J20" s="218"/>
      <c r="K20" s="218"/>
      <c r="L20" s="217"/>
      <c r="M20" s="217"/>
      <c r="N20" s="217"/>
      <c r="O20" s="217"/>
    </row>
    <row r="21" spans="1:15" x14ac:dyDescent="0.2">
      <c r="A21" s="217"/>
      <c r="B21" s="217"/>
      <c r="C21" s="217"/>
      <c r="D21" s="217"/>
      <c r="E21" s="217"/>
      <c r="F21" s="217"/>
      <c r="G21" s="218"/>
      <c r="H21" s="218"/>
      <c r="I21" s="218"/>
      <c r="J21" s="218"/>
      <c r="K21" s="218"/>
      <c r="L21" s="217"/>
      <c r="M21" s="217"/>
      <c r="N21" s="217"/>
      <c r="O21" s="217"/>
    </row>
    <row r="22" spans="1:15" x14ac:dyDescent="0.2">
      <c r="A22" s="217"/>
      <c r="B22" s="217"/>
      <c r="C22" s="217"/>
      <c r="D22" s="217"/>
      <c r="E22" s="217"/>
      <c r="F22" s="217"/>
      <c r="G22" s="218"/>
      <c r="H22" s="218"/>
      <c r="I22" s="218"/>
      <c r="J22" s="218"/>
      <c r="K22" s="218"/>
      <c r="L22" s="217"/>
      <c r="M22" s="217"/>
      <c r="N22" s="217"/>
      <c r="O22" s="217"/>
    </row>
    <row r="23" spans="1:15" x14ac:dyDescent="0.2">
      <c r="A23" s="217"/>
      <c r="B23" s="217"/>
      <c r="C23" s="217"/>
      <c r="D23" s="217"/>
      <c r="E23" s="217"/>
      <c r="F23" s="217"/>
      <c r="G23" s="218"/>
      <c r="H23" s="218"/>
      <c r="I23" s="218"/>
      <c r="J23" s="218"/>
      <c r="K23" s="218"/>
      <c r="L23" s="217"/>
      <c r="M23" s="217"/>
      <c r="N23" s="217"/>
      <c r="O23" s="217"/>
    </row>
    <row r="24" spans="1:15" x14ac:dyDescent="0.2">
      <c r="A24" s="217"/>
      <c r="B24" s="217"/>
      <c r="C24" s="217"/>
      <c r="D24" s="217"/>
      <c r="E24" s="217"/>
      <c r="F24" s="217"/>
      <c r="G24" s="218"/>
      <c r="H24" s="218"/>
      <c r="I24" s="218"/>
      <c r="J24" s="218"/>
      <c r="K24" s="218"/>
      <c r="L24" s="217"/>
      <c r="M24" s="217"/>
      <c r="N24" s="217"/>
      <c r="O24" s="217"/>
    </row>
    <row r="25" spans="1:15" x14ac:dyDescent="0.2">
      <c r="A25" s="217"/>
      <c r="B25" s="217"/>
      <c r="C25" s="217"/>
      <c r="D25" s="217"/>
      <c r="E25" s="217"/>
      <c r="F25" s="217"/>
      <c r="G25" s="218"/>
      <c r="H25" s="218"/>
      <c r="I25" s="218"/>
      <c r="J25" s="218"/>
      <c r="K25" s="218"/>
      <c r="L25" s="217"/>
      <c r="M25" s="217"/>
      <c r="N25" s="217"/>
      <c r="O25" s="217"/>
    </row>
    <row r="26" spans="1:15" x14ac:dyDescent="0.2">
      <c r="A26" s="217"/>
      <c r="B26" s="217"/>
      <c r="C26" s="217"/>
      <c r="D26" s="217"/>
      <c r="E26" s="217"/>
      <c r="F26" s="217"/>
      <c r="G26" s="218"/>
      <c r="H26" s="218"/>
      <c r="I26" s="218"/>
      <c r="J26" s="218"/>
      <c r="K26" s="218"/>
      <c r="L26" s="217"/>
      <c r="M26" s="217"/>
      <c r="N26" s="217"/>
      <c r="O26" s="217"/>
    </row>
    <row r="27" spans="1:15" x14ac:dyDescent="0.2">
      <c r="A27" s="217"/>
      <c r="B27" s="217"/>
      <c r="C27" s="217"/>
      <c r="D27" s="217"/>
      <c r="E27" s="217"/>
      <c r="F27" s="217"/>
      <c r="G27" s="218"/>
      <c r="H27" s="218"/>
      <c r="I27" s="218"/>
      <c r="J27" s="218"/>
      <c r="K27" s="218"/>
      <c r="L27" s="217"/>
      <c r="M27" s="217"/>
      <c r="N27" s="217"/>
      <c r="O27" s="217"/>
    </row>
    <row r="28" spans="1:15" x14ac:dyDescent="0.2">
      <c r="A28" s="217"/>
      <c r="B28" s="217"/>
      <c r="C28" s="217"/>
      <c r="D28" s="217"/>
      <c r="E28" s="217"/>
      <c r="F28" s="217"/>
      <c r="G28" s="218"/>
      <c r="H28" s="218"/>
      <c r="I28" s="218"/>
      <c r="J28" s="218"/>
      <c r="K28" s="218"/>
      <c r="L28" s="217"/>
      <c r="M28" s="217"/>
      <c r="N28" s="217"/>
      <c r="O28" s="217"/>
    </row>
    <row r="29" spans="1:15" x14ac:dyDescent="0.2">
      <c r="A29" s="217"/>
      <c r="B29" s="217"/>
      <c r="C29" s="217"/>
      <c r="D29" s="217"/>
      <c r="E29" s="217"/>
      <c r="F29" s="217"/>
      <c r="G29" s="218"/>
      <c r="H29" s="218"/>
      <c r="I29" s="218"/>
      <c r="J29" s="218"/>
      <c r="K29" s="218"/>
      <c r="L29" s="217"/>
      <c r="M29" s="217"/>
      <c r="N29" s="217"/>
      <c r="O29" s="217"/>
    </row>
    <row r="30" spans="1:15" x14ac:dyDescent="0.2">
      <c r="A30" s="217"/>
      <c r="B30" s="217"/>
      <c r="C30" s="217"/>
      <c r="D30" s="217"/>
      <c r="E30" s="217"/>
      <c r="F30" s="217"/>
      <c r="G30" s="218"/>
      <c r="H30" s="218"/>
      <c r="I30" s="218"/>
      <c r="J30" s="218"/>
      <c r="K30" s="218"/>
      <c r="L30" s="217"/>
      <c r="M30" s="217"/>
      <c r="N30" s="217"/>
      <c r="O30" s="217"/>
    </row>
    <row r="31" spans="1:15" x14ac:dyDescent="0.2">
      <c r="A31" s="217"/>
      <c r="B31" s="217"/>
      <c r="C31" s="217"/>
      <c r="D31" s="217"/>
      <c r="E31" s="217"/>
      <c r="F31" s="217"/>
      <c r="G31" s="218"/>
      <c r="H31" s="218"/>
      <c r="I31" s="218"/>
      <c r="J31" s="218"/>
      <c r="K31" s="218"/>
      <c r="L31" s="217"/>
      <c r="M31" s="217"/>
      <c r="N31" s="217"/>
      <c r="O31" s="217"/>
    </row>
    <row r="32" spans="1:15" x14ac:dyDescent="0.2">
      <c r="A32" s="217"/>
      <c r="B32" s="217"/>
      <c r="C32" s="217"/>
      <c r="D32" s="217"/>
      <c r="E32" s="217"/>
      <c r="F32" s="217"/>
      <c r="G32" s="218"/>
      <c r="H32" s="218"/>
      <c r="I32" s="218"/>
      <c r="J32" s="218"/>
      <c r="K32" s="218"/>
      <c r="L32" s="217"/>
      <c r="M32" s="217"/>
      <c r="N32" s="217"/>
      <c r="O32" s="217"/>
    </row>
    <row r="33" spans="1:15" x14ac:dyDescent="0.2">
      <c r="A33" s="217"/>
      <c r="B33" s="217"/>
      <c r="C33" s="217"/>
      <c r="D33" s="217"/>
      <c r="E33" s="217"/>
      <c r="F33" s="217"/>
      <c r="G33" s="218"/>
      <c r="H33" s="218"/>
      <c r="I33" s="218"/>
      <c r="J33" s="218"/>
      <c r="K33" s="218"/>
      <c r="L33" s="217"/>
      <c r="M33" s="217"/>
      <c r="N33" s="217"/>
      <c r="O33" s="217"/>
    </row>
    <row r="34" spans="1:15" x14ac:dyDescent="0.2">
      <c r="A34" s="217"/>
      <c r="B34" s="217"/>
      <c r="C34" s="217"/>
      <c r="D34" s="217"/>
      <c r="E34" s="217"/>
      <c r="F34" s="217"/>
      <c r="G34" s="218"/>
      <c r="H34" s="218"/>
      <c r="I34" s="218"/>
      <c r="J34" s="218"/>
      <c r="K34" s="218"/>
      <c r="L34" s="217"/>
      <c r="M34" s="217"/>
      <c r="N34" s="217"/>
      <c r="O34" s="217"/>
    </row>
    <row r="35" spans="1:15" x14ac:dyDescent="0.2">
      <c r="A35" s="217"/>
      <c r="B35" s="217"/>
      <c r="C35" s="217"/>
      <c r="D35" s="217"/>
      <c r="E35" s="217"/>
      <c r="F35" s="217"/>
      <c r="G35" s="218"/>
      <c r="H35" s="218"/>
      <c r="I35" s="218"/>
      <c r="J35" s="218"/>
      <c r="K35" s="218"/>
      <c r="L35" s="217"/>
      <c r="M35" s="217"/>
      <c r="N35" s="217"/>
      <c r="O35" s="217"/>
    </row>
    <row r="36" spans="1:15" x14ac:dyDescent="0.2">
      <c r="A36" s="217"/>
      <c r="B36" s="217"/>
      <c r="C36" s="217"/>
      <c r="D36" s="217"/>
      <c r="E36" s="217"/>
      <c r="F36" s="217"/>
      <c r="G36" s="218"/>
      <c r="H36" s="218"/>
      <c r="I36" s="218"/>
      <c r="J36" s="218"/>
      <c r="K36" s="218"/>
      <c r="L36" s="217"/>
      <c r="M36" s="217"/>
      <c r="N36" s="217"/>
      <c r="O36" s="217"/>
    </row>
    <row r="37" spans="1:15" x14ac:dyDescent="0.2">
      <c r="A37" s="217"/>
      <c r="B37" s="217"/>
      <c r="C37" s="217"/>
      <c r="D37" s="217"/>
      <c r="E37" s="217"/>
      <c r="F37" s="217"/>
      <c r="G37" s="218"/>
      <c r="H37" s="218"/>
      <c r="I37" s="218"/>
      <c r="J37" s="218"/>
      <c r="K37" s="218"/>
      <c r="L37" s="217"/>
      <c r="M37" s="217"/>
      <c r="N37" s="217"/>
      <c r="O37" s="217"/>
    </row>
    <row r="38" spans="1:15" x14ac:dyDescent="0.2">
      <c r="A38" s="217"/>
      <c r="B38" s="217"/>
      <c r="C38" s="217"/>
      <c r="D38" s="217"/>
      <c r="E38" s="217"/>
      <c r="F38" s="217"/>
      <c r="G38" s="218"/>
      <c r="H38" s="218"/>
      <c r="I38" s="218"/>
      <c r="J38" s="218"/>
      <c r="K38" s="218"/>
      <c r="L38" s="217"/>
      <c r="M38" s="217"/>
      <c r="N38" s="217"/>
      <c r="O38" s="217"/>
    </row>
    <row r="39" spans="1:15" x14ac:dyDescent="0.2">
      <c r="A39" s="217"/>
      <c r="B39" s="217"/>
      <c r="C39" s="217"/>
      <c r="D39" s="217"/>
      <c r="E39" s="217"/>
      <c r="F39" s="217"/>
      <c r="G39" s="218"/>
      <c r="H39" s="218"/>
      <c r="I39" s="218"/>
      <c r="J39" s="218"/>
      <c r="K39" s="218"/>
      <c r="L39" s="217"/>
      <c r="M39" s="217"/>
      <c r="N39" s="217"/>
      <c r="O39" s="217"/>
    </row>
    <row r="40" spans="1:15" x14ac:dyDescent="0.2">
      <c r="A40" s="217"/>
      <c r="B40" s="217"/>
      <c r="C40" s="217"/>
      <c r="D40" s="217"/>
      <c r="E40" s="217"/>
      <c r="F40" s="217"/>
      <c r="G40" s="218"/>
      <c r="H40" s="218"/>
      <c r="I40" s="218"/>
      <c r="J40" s="218"/>
      <c r="K40" s="218"/>
      <c r="L40" s="217"/>
      <c r="M40" s="217"/>
      <c r="N40" s="217"/>
      <c r="O40" s="217"/>
    </row>
    <row r="41" spans="1:15" x14ac:dyDescent="0.2">
      <c r="A41" s="217"/>
      <c r="B41" s="217"/>
      <c r="C41" s="217"/>
      <c r="D41" s="217"/>
      <c r="E41" s="217"/>
      <c r="F41" s="217"/>
      <c r="G41" s="218"/>
      <c r="H41" s="218"/>
      <c r="I41" s="218"/>
      <c r="J41" s="218"/>
      <c r="K41" s="218"/>
      <c r="L41" s="217"/>
      <c r="M41" s="217"/>
      <c r="N41" s="217"/>
      <c r="O41" s="217"/>
    </row>
    <row r="42" spans="1:15" x14ac:dyDescent="0.2">
      <c r="A42" s="217"/>
      <c r="B42" s="217"/>
      <c r="C42" s="217"/>
      <c r="D42" s="217"/>
      <c r="E42" s="217"/>
      <c r="F42" s="217"/>
      <c r="G42" s="218"/>
      <c r="H42" s="218"/>
      <c r="I42" s="218"/>
      <c r="J42" s="218"/>
      <c r="K42" s="218"/>
      <c r="L42" s="217"/>
      <c r="M42" s="217"/>
      <c r="N42" s="217"/>
      <c r="O42" s="217"/>
    </row>
    <row r="43" spans="1:15" x14ac:dyDescent="0.2">
      <c r="A43" s="217"/>
      <c r="B43" s="217"/>
      <c r="C43" s="217"/>
      <c r="D43" s="217"/>
      <c r="E43" s="217"/>
      <c r="F43" s="217"/>
      <c r="G43" s="218"/>
      <c r="H43" s="218"/>
      <c r="I43" s="218"/>
      <c r="J43" s="218"/>
      <c r="K43" s="218"/>
      <c r="L43" s="217"/>
      <c r="M43" s="217"/>
      <c r="N43" s="217"/>
      <c r="O43" s="217"/>
    </row>
    <row r="44" spans="1:15" x14ac:dyDescent="0.2">
      <c r="A44" s="217"/>
      <c r="B44" s="217"/>
      <c r="C44" s="217"/>
      <c r="D44" s="217"/>
      <c r="E44" s="217"/>
      <c r="F44" s="217"/>
      <c r="G44" s="218"/>
      <c r="H44" s="218"/>
      <c r="I44" s="218"/>
      <c r="J44" s="218"/>
      <c r="K44" s="218"/>
      <c r="L44" s="217"/>
      <c r="M44" s="217"/>
      <c r="N44" s="217"/>
      <c r="O44" s="217"/>
    </row>
    <row r="45" spans="1:15" x14ac:dyDescent="0.2">
      <c r="A45" s="217"/>
      <c r="B45" s="217"/>
      <c r="C45" s="217"/>
      <c r="D45" s="217"/>
      <c r="E45" s="217"/>
      <c r="F45" s="217"/>
      <c r="G45" s="218"/>
      <c r="H45" s="218"/>
      <c r="I45" s="218"/>
      <c r="J45" s="218"/>
      <c r="K45" s="218"/>
      <c r="L45" s="217"/>
      <c r="M45" s="217"/>
      <c r="N45" s="217"/>
      <c r="O45" s="217"/>
    </row>
    <row r="46" spans="1:15" x14ac:dyDescent="0.2">
      <c r="A46" s="217"/>
      <c r="B46" s="217"/>
      <c r="C46" s="217"/>
      <c r="D46" s="217"/>
      <c r="E46" s="217"/>
      <c r="F46" s="217"/>
      <c r="G46" s="218"/>
      <c r="H46" s="218"/>
      <c r="I46" s="218"/>
      <c r="J46" s="218"/>
      <c r="K46" s="218"/>
      <c r="L46" s="217"/>
      <c r="M46" s="217"/>
      <c r="N46" s="217"/>
      <c r="O46" s="217"/>
    </row>
    <row r="47" spans="1:15" x14ac:dyDescent="0.2">
      <c r="A47" s="217"/>
      <c r="B47" s="217"/>
      <c r="C47" s="217"/>
      <c r="D47" s="217"/>
      <c r="E47" s="217"/>
      <c r="F47" s="217"/>
      <c r="G47" s="218"/>
      <c r="H47" s="218"/>
      <c r="I47" s="218"/>
      <c r="J47" s="218"/>
      <c r="K47" s="218"/>
      <c r="L47" s="217"/>
      <c r="M47" s="217"/>
      <c r="N47" s="217"/>
      <c r="O47" s="217"/>
    </row>
    <row r="48" spans="1:15" x14ac:dyDescent="0.2">
      <c r="A48" s="217"/>
      <c r="B48" s="217"/>
      <c r="C48" s="217"/>
      <c r="D48" s="217"/>
      <c r="E48" s="217"/>
      <c r="F48" s="217"/>
      <c r="G48" s="218"/>
      <c r="H48" s="218"/>
      <c r="I48" s="218"/>
      <c r="J48" s="218"/>
      <c r="K48" s="218"/>
      <c r="L48" s="217"/>
      <c r="M48" s="217"/>
      <c r="N48" s="217"/>
      <c r="O48" s="217"/>
    </row>
    <row r="49" spans="1:15" x14ac:dyDescent="0.2">
      <c r="A49" s="217"/>
      <c r="B49" s="217"/>
      <c r="C49" s="217"/>
      <c r="D49" s="217"/>
      <c r="E49" s="217"/>
      <c r="F49" s="217"/>
      <c r="G49" s="218"/>
      <c r="H49" s="218"/>
      <c r="I49" s="218"/>
      <c r="J49" s="218"/>
      <c r="K49" s="218"/>
      <c r="L49" s="217"/>
      <c r="M49" s="217"/>
      <c r="N49" s="217"/>
      <c r="O49" s="217"/>
    </row>
    <row r="50" spans="1:15" x14ac:dyDescent="0.2">
      <c r="A50" s="217"/>
      <c r="B50" s="217"/>
      <c r="C50" s="217"/>
      <c r="D50" s="217"/>
      <c r="E50" s="217"/>
      <c r="F50" s="217"/>
      <c r="G50" s="218"/>
      <c r="H50" s="218"/>
      <c r="I50" s="218"/>
      <c r="J50" s="218"/>
      <c r="K50" s="218"/>
      <c r="L50" s="217"/>
      <c r="M50" s="217"/>
      <c r="N50" s="217"/>
      <c r="O50" s="217"/>
    </row>
    <row r="51" spans="1:15" x14ac:dyDescent="0.2">
      <c r="A51" s="217"/>
      <c r="B51" s="217"/>
      <c r="C51" s="217"/>
      <c r="D51" s="217"/>
      <c r="E51" s="217"/>
      <c r="F51" s="217"/>
      <c r="G51" s="218"/>
      <c r="H51" s="218"/>
      <c r="I51" s="218"/>
      <c r="J51" s="218"/>
      <c r="K51" s="218"/>
      <c r="L51" s="217"/>
      <c r="M51" s="217"/>
      <c r="N51" s="217"/>
      <c r="O51" s="217"/>
    </row>
    <row r="52" spans="1:15" x14ac:dyDescent="0.2">
      <c r="A52" s="217"/>
      <c r="B52" s="217"/>
      <c r="C52" s="217"/>
      <c r="D52" s="217"/>
      <c r="E52" s="217"/>
      <c r="F52" s="217"/>
      <c r="G52" s="218"/>
      <c r="H52" s="218"/>
      <c r="I52" s="218"/>
      <c r="J52" s="218"/>
      <c r="K52" s="218"/>
      <c r="L52" s="217"/>
      <c r="M52" s="217"/>
      <c r="N52" s="217"/>
      <c r="O52" s="217"/>
    </row>
    <row r="53" spans="1:15" x14ac:dyDescent="0.2">
      <c r="A53" s="217"/>
      <c r="B53" s="217"/>
      <c r="C53" s="217"/>
      <c r="D53" s="217"/>
      <c r="E53" s="217"/>
      <c r="F53" s="217"/>
      <c r="G53" s="218"/>
      <c r="H53" s="218"/>
      <c r="I53" s="218"/>
      <c r="J53" s="218"/>
      <c r="K53" s="218"/>
      <c r="L53" s="217"/>
      <c r="M53" s="217"/>
      <c r="N53" s="217"/>
      <c r="O53" s="217"/>
    </row>
    <row r="54" spans="1:15" x14ac:dyDescent="0.2">
      <c r="A54" s="217"/>
      <c r="B54" s="217"/>
      <c r="C54" s="217"/>
      <c r="D54" s="217"/>
      <c r="E54" s="217"/>
      <c r="F54" s="217"/>
      <c r="G54" s="218"/>
      <c r="H54" s="218"/>
      <c r="I54" s="218"/>
      <c r="J54" s="218"/>
      <c r="K54" s="218"/>
      <c r="L54" s="217"/>
      <c r="M54" s="217"/>
      <c r="N54" s="217"/>
      <c r="O54" s="217"/>
    </row>
    <row r="55" spans="1:15" x14ac:dyDescent="0.2">
      <c r="A55" s="217"/>
      <c r="B55" s="217"/>
      <c r="C55" s="217"/>
      <c r="D55" s="217"/>
      <c r="E55" s="217"/>
      <c r="F55" s="217"/>
      <c r="G55" s="218"/>
      <c r="H55" s="218"/>
      <c r="I55" s="218"/>
      <c r="J55" s="218"/>
      <c r="K55" s="218"/>
      <c r="L55" s="217"/>
      <c r="M55" s="217"/>
      <c r="N55" s="217"/>
      <c r="O55" s="217"/>
    </row>
    <row r="56" spans="1:15" x14ac:dyDescent="0.2">
      <c r="A56" s="217"/>
      <c r="B56" s="217"/>
      <c r="C56" s="217"/>
      <c r="D56" s="217"/>
      <c r="E56" s="217"/>
      <c r="F56" s="217"/>
      <c r="G56" s="218"/>
      <c r="H56" s="218"/>
      <c r="I56" s="218"/>
      <c r="J56" s="218"/>
      <c r="K56" s="218"/>
      <c r="L56" s="217"/>
      <c r="M56" s="217"/>
      <c r="N56" s="217"/>
      <c r="O56" s="217"/>
    </row>
    <row r="57" spans="1:15" x14ac:dyDescent="0.2">
      <c r="A57" s="217"/>
      <c r="B57" s="217"/>
      <c r="C57" s="217"/>
      <c r="D57" s="217"/>
      <c r="E57" s="217"/>
      <c r="F57" s="217"/>
      <c r="G57" s="218"/>
      <c r="H57" s="218"/>
      <c r="I57" s="218"/>
      <c r="J57" s="218"/>
      <c r="K57" s="218"/>
      <c r="L57" s="217"/>
      <c r="M57" s="217"/>
      <c r="N57" s="217"/>
      <c r="O57" s="217"/>
    </row>
    <row r="58" spans="1:15" x14ac:dyDescent="0.2">
      <c r="A58" s="217"/>
      <c r="B58" s="217"/>
      <c r="C58" s="217"/>
      <c r="D58" s="217"/>
      <c r="E58" s="217"/>
      <c r="F58" s="217"/>
      <c r="G58" s="218"/>
      <c r="H58" s="218"/>
      <c r="I58" s="218"/>
      <c r="J58" s="218"/>
      <c r="K58" s="218"/>
      <c r="L58" s="217"/>
      <c r="M58" s="217"/>
      <c r="N58" s="217"/>
      <c r="O58" s="217"/>
    </row>
    <row r="59" spans="1:15" x14ac:dyDescent="0.2">
      <c r="A59" s="217"/>
      <c r="B59" s="217"/>
      <c r="C59" s="217"/>
      <c r="D59" s="217"/>
      <c r="E59" s="217"/>
      <c r="F59" s="217"/>
      <c r="G59" s="218"/>
      <c r="H59" s="218"/>
      <c r="I59" s="218"/>
      <c r="J59" s="218"/>
      <c r="K59" s="218"/>
      <c r="L59" s="217"/>
      <c r="M59" s="217"/>
      <c r="N59" s="217"/>
      <c r="O59" s="217"/>
    </row>
    <row r="60" spans="1:15" x14ac:dyDescent="0.2">
      <c r="A60" s="217"/>
      <c r="B60" s="217"/>
      <c r="C60" s="217"/>
      <c r="D60" s="217"/>
      <c r="E60" s="217"/>
      <c r="F60" s="217"/>
      <c r="G60" s="218"/>
      <c r="H60" s="218"/>
      <c r="I60" s="218"/>
      <c r="J60" s="218"/>
      <c r="K60" s="218"/>
      <c r="L60" s="217"/>
      <c r="M60" s="217"/>
      <c r="N60" s="217"/>
      <c r="O60" s="217"/>
    </row>
    <row r="61" spans="1:15" x14ac:dyDescent="0.2">
      <c r="A61" s="217"/>
      <c r="B61" s="217"/>
      <c r="C61" s="217"/>
      <c r="D61" s="217"/>
      <c r="E61" s="217"/>
      <c r="F61" s="217"/>
      <c r="G61" s="218"/>
      <c r="H61" s="218"/>
      <c r="I61" s="218"/>
      <c r="J61" s="218"/>
      <c r="K61" s="218"/>
      <c r="L61" s="217"/>
      <c r="M61" s="217"/>
      <c r="N61" s="217"/>
      <c r="O61" s="217"/>
    </row>
    <row r="62" spans="1:15" x14ac:dyDescent="0.2">
      <c r="A62" s="217"/>
      <c r="B62" s="217"/>
      <c r="C62" s="217"/>
      <c r="D62" s="217"/>
      <c r="E62" s="217"/>
      <c r="F62" s="217"/>
      <c r="G62" s="218"/>
      <c r="H62" s="218"/>
      <c r="I62" s="218"/>
      <c r="J62" s="218"/>
      <c r="K62" s="218"/>
      <c r="L62" s="217"/>
      <c r="M62" s="217"/>
      <c r="N62" s="217"/>
      <c r="O62" s="217"/>
    </row>
    <row r="63" spans="1:15" x14ac:dyDescent="0.2">
      <c r="A63" s="217"/>
      <c r="B63" s="217"/>
      <c r="C63" s="217"/>
      <c r="D63" s="217"/>
      <c r="E63" s="217"/>
      <c r="F63" s="217"/>
      <c r="G63" s="218"/>
      <c r="H63" s="218"/>
      <c r="I63" s="218"/>
      <c r="J63" s="218"/>
      <c r="K63" s="218"/>
      <c r="L63" s="217"/>
      <c r="M63" s="217"/>
      <c r="N63" s="217"/>
      <c r="O63" s="217"/>
    </row>
    <row r="64" spans="1:15" x14ac:dyDescent="0.2">
      <c r="A64" s="217"/>
      <c r="B64" s="217"/>
      <c r="C64" s="217"/>
      <c r="D64" s="217"/>
      <c r="E64" s="217"/>
      <c r="F64" s="217"/>
      <c r="G64" s="218"/>
      <c r="H64" s="218"/>
      <c r="I64" s="218"/>
      <c r="J64" s="218"/>
      <c r="K64" s="218"/>
      <c r="L64" s="217"/>
      <c r="M64" s="217"/>
      <c r="N64" s="217"/>
      <c r="O64" s="217"/>
    </row>
    <row r="65" spans="1:15" x14ac:dyDescent="0.2">
      <c r="A65" s="217"/>
      <c r="B65" s="217"/>
      <c r="C65" s="217"/>
      <c r="D65" s="217"/>
      <c r="E65" s="217"/>
      <c r="F65" s="217"/>
      <c r="G65" s="218"/>
      <c r="H65" s="218"/>
      <c r="I65" s="218"/>
      <c r="J65" s="218"/>
      <c r="K65" s="218"/>
      <c r="L65" s="217"/>
      <c r="M65" s="217"/>
      <c r="N65" s="217"/>
      <c r="O65" s="217"/>
    </row>
    <row r="66" spans="1:15" x14ac:dyDescent="0.2">
      <c r="A66" s="217"/>
      <c r="B66" s="217"/>
      <c r="C66" s="217"/>
      <c r="D66" s="217"/>
      <c r="E66" s="217"/>
      <c r="F66" s="217"/>
      <c r="G66" s="218"/>
      <c r="H66" s="218"/>
      <c r="I66" s="218"/>
      <c r="J66" s="218"/>
      <c r="K66" s="218"/>
      <c r="L66" s="217"/>
      <c r="M66" s="217"/>
      <c r="N66" s="217"/>
      <c r="O66" s="217"/>
    </row>
    <row r="67" spans="1:15" x14ac:dyDescent="0.2">
      <c r="A67" s="217"/>
      <c r="B67" s="217"/>
      <c r="C67" s="217"/>
      <c r="D67" s="217"/>
      <c r="E67" s="217"/>
      <c r="F67" s="217"/>
      <c r="G67" s="218"/>
      <c r="H67" s="218"/>
      <c r="I67" s="218"/>
      <c r="J67" s="218"/>
      <c r="K67" s="218"/>
      <c r="L67" s="217"/>
      <c r="M67" s="217"/>
      <c r="N67" s="217"/>
      <c r="O67" s="217"/>
    </row>
    <row r="68" spans="1:15" x14ac:dyDescent="0.2">
      <c r="A68" s="217"/>
      <c r="B68" s="217"/>
      <c r="C68" s="217"/>
      <c r="D68" s="217"/>
      <c r="E68" s="217"/>
      <c r="F68" s="217"/>
      <c r="G68" s="218"/>
      <c r="H68" s="218"/>
      <c r="I68" s="218"/>
      <c r="J68" s="218"/>
      <c r="K68" s="218"/>
      <c r="L68" s="217"/>
      <c r="M68" s="217"/>
      <c r="N68" s="217"/>
      <c r="O68" s="217"/>
    </row>
    <row r="69" spans="1:15" x14ac:dyDescent="0.2">
      <c r="A69" s="217"/>
      <c r="B69" s="217"/>
      <c r="C69" s="217"/>
      <c r="D69" s="217"/>
      <c r="E69" s="217"/>
      <c r="F69" s="217"/>
      <c r="G69" s="218"/>
      <c r="H69" s="218"/>
      <c r="I69" s="218"/>
      <c r="J69" s="218"/>
      <c r="K69" s="218"/>
      <c r="L69" s="217"/>
      <c r="M69" s="217"/>
      <c r="N69" s="217"/>
      <c r="O69" s="217"/>
    </row>
    <row r="70" spans="1:15" x14ac:dyDescent="0.2">
      <c r="A70" s="217"/>
      <c r="B70" s="217"/>
      <c r="C70" s="217"/>
      <c r="D70" s="217"/>
      <c r="E70" s="217"/>
      <c r="F70" s="217"/>
      <c r="G70" s="218"/>
      <c r="H70" s="218"/>
      <c r="I70" s="218"/>
      <c r="J70" s="218"/>
      <c r="K70" s="218"/>
      <c r="L70" s="217"/>
      <c r="M70" s="217"/>
      <c r="N70" s="217"/>
      <c r="O70" s="217"/>
    </row>
    <row r="71" spans="1:15" x14ac:dyDescent="0.2">
      <c r="A71" s="217"/>
      <c r="B71" s="217"/>
      <c r="C71" s="217"/>
      <c r="D71" s="217"/>
      <c r="E71" s="217"/>
      <c r="F71" s="217"/>
      <c r="G71" s="218"/>
      <c r="H71" s="218"/>
      <c r="I71" s="218"/>
      <c r="J71" s="218"/>
      <c r="K71" s="218"/>
      <c r="L71" s="217"/>
      <c r="M71" s="217"/>
      <c r="N71" s="217"/>
      <c r="O71" s="217"/>
    </row>
    <row r="72" spans="1:15" x14ac:dyDescent="0.2">
      <c r="A72" s="217"/>
      <c r="B72" s="217"/>
      <c r="C72" s="217"/>
      <c r="D72" s="217"/>
      <c r="E72" s="217"/>
      <c r="F72" s="217"/>
      <c r="G72" s="218"/>
      <c r="H72" s="218"/>
      <c r="I72" s="218"/>
      <c r="J72" s="218"/>
      <c r="K72" s="218"/>
      <c r="L72" s="217"/>
      <c r="M72" s="217"/>
      <c r="N72" s="217"/>
      <c r="O72" s="217"/>
    </row>
    <row r="73" spans="1:15" x14ac:dyDescent="0.2">
      <c r="A73" s="217"/>
      <c r="B73" s="217"/>
      <c r="C73" s="217"/>
      <c r="D73" s="217"/>
      <c r="E73" s="217"/>
      <c r="F73" s="217"/>
      <c r="G73" s="218"/>
      <c r="H73" s="218"/>
      <c r="I73" s="218"/>
      <c r="J73" s="218"/>
      <c r="K73" s="218"/>
      <c r="L73" s="217"/>
      <c r="M73" s="217"/>
      <c r="N73" s="217"/>
      <c r="O73" s="217"/>
    </row>
    <row r="74" spans="1:15" x14ac:dyDescent="0.2">
      <c r="A74" s="217"/>
      <c r="B74" s="217"/>
      <c r="C74" s="217"/>
      <c r="D74" s="217"/>
      <c r="E74" s="217"/>
      <c r="F74" s="217"/>
      <c r="G74" s="218"/>
      <c r="H74" s="218"/>
      <c r="I74" s="218"/>
      <c r="J74" s="218"/>
      <c r="K74" s="218"/>
      <c r="L74" s="217"/>
      <c r="M74" s="217"/>
      <c r="N74" s="217"/>
      <c r="O74" s="217"/>
    </row>
    <row r="75" spans="1:15" x14ac:dyDescent="0.2">
      <c r="A75" s="217"/>
      <c r="B75" s="217"/>
      <c r="C75" s="217"/>
      <c r="D75" s="217"/>
      <c r="E75" s="217"/>
      <c r="F75" s="217"/>
      <c r="G75" s="218"/>
      <c r="H75" s="218"/>
      <c r="I75" s="218"/>
      <c r="J75" s="218"/>
      <c r="K75" s="218"/>
      <c r="L75" s="217"/>
      <c r="M75" s="217"/>
      <c r="N75" s="217"/>
      <c r="O75" s="217"/>
    </row>
    <row r="76" spans="1:15" x14ac:dyDescent="0.2">
      <c r="A76" s="217"/>
      <c r="B76" s="217"/>
      <c r="C76" s="217"/>
      <c r="D76" s="217"/>
      <c r="E76" s="217"/>
      <c r="F76" s="217"/>
      <c r="G76" s="218"/>
      <c r="H76" s="218"/>
      <c r="I76" s="218"/>
      <c r="J76" s="218"/>
      <c r="K76" s="218"/>
      <c r="L76" s="217"/>
      <c r="M76" s="217"/>
      <c r="N76" s="217"/>
      <c r="O76" s="217"/>
    </row>
    <row r="77" spans="1:15" x14ac:dyDescent="0.2">
      <c r="A77" s="217"/>
      <c r="B77" s="217"/>
      <c r="C77" s="217"/>
      <c r="D77" s="217"/>
      <c r="E77" s="217"/>
      <c r="F77" s="217"/>
      <c r="G77" s="218"/>
      <c r="H77" s="218"/>
      <c r="I77" s="218"/>
      <c r="J77" s="218"/>
      <c r="K77" s="218"/>
      <c r="L77" s="217"/>
      <c r="M77" s="217"/>
      <c r="N77" s="217"/>
      <c r="O77" s="217"/>
    </row>
    <row r="78" spans="1:15" x14ac:dyDescent="0.2">
      <c r="A78" s="217"/>
      <c r="B78" s="217"/>
      <c r="C78" s="217"/>
      <c r="D78" s="217"/>
      <c r="E78" s="217"/>
      <c r="F78" s="217"/>
      <c r="G78" s="218"/>
      <c r="H78" s="218"/>
      <c r="I78" s="218"/>
      <c r="J78" s="218"/>
      <c r="K78" s="218"/>
      <c r="L78" s="217"/>
      <c r="M78" s="217"/>
      <c r="N78" s="217"/>
      <c r="O78" s="217"/>
    </row>
    <row r="79" spans="1:15" x14ac:dyDescent="0.2">
      <c r="A79" s="217"/>
      <c r="B79" s="217"/>
      <c r="C79" s="217"/>
      <c r="D79" s="217"/>
      <c r="E79" s="217"/>
      <c r="F79" s="217"/>
      <c r="G79" s="218"/>
      <c r="H79" s="218"/>
      <c r="I79" s="218"/>
      <c r="J79" s="218"/>
      <c r="K79" s="218"/>
      <c r="L79" s="217"/>
      <c r="M79" s="217"/>
      <c r="N79" s="217"/>
      <c r="O79" s="217"/>
    </row>
    <row r="80" spans="1:15" x14ac:dyDescent="0.2">
      <c r="A80" s="217"/>
      <c r="B80" s="217"/>
      <c r="C80" s="217"/>
      <c r="D80" s="217"/>
      <c r="E80" s="217"/>
      <c r="F80" s="217"/>
      <c r="G80" s="218"/>
      <c r="H80" s="218"/>
      <c r="I80" s="218"/>
      <c r="J80" s="218"/>
      <c r="K80" s="218"/>
      <c r="L80" s="217"/>
      <c r="M80" s="217"/>
      <c r="N80" s="217"/>
      <c r="O80" s="217"/>
    </row>
    <row r="81" spans="1:15" x14ac:dyDescent="0.2">
      <c r="A81" s="217"/>
      <c r="B81" s="217"/>
      <c r="C81" s="217"/>
      <c r="D81" s="217"/>
      <c r="E81" s="217"/>
      <c r="F81" s="217"/>
      <c r="G81" s="218"/>
      <c r="H81" s="218"/>
      <c r="I81" s="218"/>
      <c r="J81" s="218"/>
      <c r="K81" s="218"/>
      <c r="L81" s="217"/>
      <c r="M81" s="217"/>
      <c r="N81" s="217"/>
      <c r="O81" s="217"/>
    </row>
    <row r="82" spans="1:15" x14ac:dyDescent="0.2">
      <c r="A82" s="217"/>
      <c r="B82" s="217"/>
      <c r="C82" s="217"/>
      <c r="D82" s="217"/>
      <c r="E82" s="217"/>
      <c r="F82" s="217"/>
      <c r="G82" s="218"/>
      <c r="H82" s="218"/>
      <c r="I82" s="218"/>
      <c r="J82" s="218"/>
      <c r="K82" s="218"/>
      <c r="L82" s="217"/>
      <c r="M82" s="217"/>
      <c r="N82" s="217"/>
      <c r="O82" s="217"/>
    </row>
    <row r="83" spans="1:15" x14ac:dyDescent="0.2">
      <c r="A83" s="217"/>
      <c r="B83" s="217"/>
      <c r="C83" s="217"/>
      <c r="D83" s="217"/>
      <c r="E83" s="217"/>
      <c r="F83" s="217"/>
      <c r="G83" s="218"/>
      <c r="H83" s="218"/>
      <c r="I83" s="218"/>
      <c r="J83" s="218"/>
      <c r="K83" s="218"/>
      <c r="L83" s="217"/>
      <c r="M83" s="217"/>
      <c r="N83" s="217"/>
      <c r="O83" s="217"/>
    </row>
    <row r="84" spans="1:15" x14ac:dyDescent="0.2">
      <c r="A84" s="217"/>
      <c r="B84" s="217"/>
      <c r="C84" s="217"/>
      <c r="D84" s="217"/>
      <c r="E84" s="217"/>
      <c r="F84" s="217"/>
      <c r="G84" s="218"/>
      <c r="H84" s="218"/>
      <c r="I84" s="218"/>
      <c r="J84" s="218"/>
      <c r="K84" s="218"/>
      <c r="L84" s="217"/>
      <c r="M84" s="217"/>
      <c r="N84" s="217"/>
      <c r="O84" s="217"/>
    </row>
    <row r="85" spans="1:15" x14ac:dyDescent="0.2">
      <c r="A85" s="217"/>
      <c r="B85" s="217"/>
      <c r="C85" s="217"/>
      <c r="D85" s="217"/>
      <c r="E85" s="217"/>
      <c r="F85" s="217"/>
      <c r="G85" s="218"/>
      <c r="H85" s="218"/>
      <c r="I85" s="218"/>
      <c r="J85" s="218"/>
      <c r="K85" s="218"/>
      <c r="L85" s="217"/>
      <c r="M85" s="217"/>
      <c r="N85" s="217"/>
      <c r="O85" s="217"/>
    </row>
    <row r="86" spans="1:15" x14ac:dyDescent="0.2">
      <c r="A86" s="217"/>
      <c r="B86" s="217"/>
      <c r="C86" s="217"/>
      <c r="D86" s="217"/>
      <c r="E86" s="217"/>
      <c r="F86" s="217"/>
      <c r="G86" s="218"/>
      <c r="H86" s="218"/>
      <c r="I86" s="218"/>
      <c r="J86" s="218"/>
      <c r="K86" s="218"/>
      <c r="L86" s="217"/>
      <c r="M86" s="217"/>
      <c r="N86" s="217"/>
      <c r="O86" s="217"/>
    </row>
    <row r="87" spans="1:15" x14ac:dyDescent="0.2">
      <c r="A87" s="217"/>
      <c r="B87" s="217"/>
      <c r="C87" s="217"/>
      <c r="D87" s="217"/>
      <c r="E87" s="217"/>
      <c r="F87" s="217"/>
      <c r="G87" s="218"/>
      <c r="H87" s="218"/>
      <c r="I87" s="218"/>
      <c r="J87" s="218"/>
      <c r="K87" s="218"/>
      <c r="L87" s="217"/>
      <c r="M87" s="217"/>
      <c r="N87" s="217"/>
      <c r="O87" s="217"/>
    </row>
    <row r="88" spans="1:15" x14ac:dyDescent="0.2">
      <c r="A88" s="217"/>
      <c r="B88" s="217"/>
      <c r="C88" s="217"/>
      <c r="D88" s="217"/>
      <c r="E88" s="217"/>
      <c r="F88" s="217"/>
      <c r="G88" s="218"/>
      <c r="H88" s="218"/>
      <c r="I88" s="218"/>
      <c r="J88" s="218"/>
      <c r="K88" s="218"/>
      <c r="L88" s="217"/>
      <c r="M88" s="217"/>
      <c r="N88" s="217"/>
      <c r="O88" s="217"/>
    </row>
    <row r="89" spans="1:15" x14ac:dyDescent="0.2">
      <c r="A89" s="217"/>
      <c r="B89" s="217"/>
      <c r="C89" s="217"/>
      <c r="D89" s="217"/>
      <c r="E89" s="217"/>
      <c r="F89" s="217"/>
      <c r="G89" s="218"/>
      <c r="H89" s="218"/>
      <c r="I89" s="218"/>
      <c r="J89" s="218"/>
      <c r="K89" s="218"/>
      <c r="L89" s="217"/>
      <c r="M89" s="217"/>
      <c r="N89" s="217"/>
      <c r="O89" s="217"/>
    </row>
    <row r="90" spans="1:15" x14ac:dyDescent="0.2">
      <c r="A90" s="217"/>
      <c r="B90" s="217"/>
      <c r="C90" s="217"/>
      <c r="D90" s="217"/>
      <c r="E90" s="217"/>
      <c r="F90" s="217"/>
      <c r="G90" s="218"/>
      <c r="H90" s="218"/>
      <c r="I90" s="218"/>
      <c r="J90" s="218"/>
      <c r="K90" s="218"/>
      <c r="L90" s="217"/>
      <c r="M90" s="217"/>
      <c r="N90" s="217"/>
      <c r="O90" s="217"/>
    </row>
    <row r="91" spans="1:15" x14ac:dyDescent="0.2">
      <c r="A91" s="217"/>
      <c r="B91" s="217"/>
      <c r="C91" s="217"/>
      <c r="D91" s="217"/>
      <c r="E91" s="217"/>
      <c r="F91" s="217"/>
      <c r="G91" s="218"/>
      <c r="H91" s="218"/>
      <c r="I91" s="218"/>
      <c r="J91" s="218"/>
      <c r="K91" s="218"/>
      <c r="L91" s="217"/>
      <c r="M91" s="217"/>
      <c r="N91" s="217"/>
      <c r="O91" s="217"/>
    </row>
    <row r="92" spans="1:15" x14ac:dyDescent="0.2">
      <c r="A92" s="217"/>
      <c r="B92" s="217"/>
      <c r="C92" s="217"/>
      <c r="D92" s="217"/>
      <c r="E92" s="217"/>
      <c r="F92" s="217"/>
      <c r="G92" s="218"/>
      <c r="H92" s="218"/>
      <c r="I92" s="218"/>
      <c r="J92" s="218"/>
      <c r="K92" s="218"/>
      <c r="L92" s="217"/>
      <c r="M92" s="217"/>
      <c r="N92" s="217"/>
      <c r="O92" s="217"/>
    </row>
    <row r="93" spans="1:15" x14ac:dyDescent="0.2">
      <c r="A93" s="217"/>
      <c r="B93" s="217"/>
      <c r="C93" s="217"/>
      <c r="D93" s="217"/>
      <c r="E93" s="217"/>
      <c r="F93" s="217"/>
      <c r="G93" s="218"/>
      <c r="H93" s="218"/>
      <c r="I93" s="218"/>
      <c r="J93" s="218"/>
      <c r="K93" s="218"/>
      <c r="L93" s="217"/>
      <c r="M93" s="217"/>
      <c r="N93" s="217"/>
      <c r="O93" s="217"/>
    </row>
    <row r="94" spans="1:15" x14ac:dyDescent="0.2">
      <c r="A94" s="217"/>
      <c r="B94" s="217"/>
      <c r="C94" s="217"/>
      <c r="D94" s="217"/>
      <c r="E94" s="217"/>
      <c r="F94" s="217"/>
      <c r="G94" s="218"/>
      <c r="H94" s="218"/>
      <c r="I94" s="218"/>
      <c r="J94" s="218"/>
      <c r="K94" s="218"/>
      <c r="L94" s="217"/>
      <c r="M94" s="217"/>
      <c r="N94" s="217"/>
      <c r="O94" s="217"/>
    </row>
    <row r="95" spans="1:15" x14ac:dyDescent="0.2">
      <c r="A95" s="217"/>
      <c r="B95" s="217"/>
      <c r="C95" s="217"/>
      <c r="D95" s="217"/>
      <c r="E95" s="217"/>
      <c r="F95" s="217"/>
      <c r="G95" s="218"/>
      <c r="H95" s="218"/>
      <c r="I95" s="218"/>
      <c r="J95" s="218"/>
      <c r="K95" s="218"/>
      <c r="L95" s="217"/>
      <c r="M95" s="217"/>
      <c r="N95" s="217"/>
      <c r="O95" s="217"/>
    </row>
    <row r="96" spans="1:15" x14ac:dyDescent="0.2">
      <c r="A96" s="217"/>
      <c r="B96" s="217"/>
      <c r="C96" s="217"/>
      <c r="D96" s="217"/>
      <c r="E96" s="217"/>
      <c r="F96" s="217"/>
      <c r="G96" s="218"/>
      <c r="H96" s="218"/>
      <c r="I96" s="218"/>
      <c r="J96" s="218"/>
      <c r="K96" s="218"/>
      <c r="L96" s="217"/>
      <c r="M96" s="217"/>
      <c r="N96" s="217"/>
      <c r="O96" s="217"/>
    </row>
    <row r="97" spans="1:15" x14ac:dyDescent="0.2">
      <c r="A97" s="217"/>
      <c r="B97" s="217"/>
      <c r="C97" s="217"/>
      <c r="D97" s="217"/>
      <c r="E97" s="217"/>
      <c r="F97" s="217"/>
      <c r="G97" s="218"/>
      <c r="H97" s="218"/>
      <c r="I97" s="218"/>
      <c r="J97" s="218"/>
      <c r="K97" s="218"/>
      <c r="L97" s="217"/>
      <c r="M97" s="217"/>
      <c r="N97" s="217"/>
      <c r="O97" s="217"/>
    </row>
    <row r="98" spans="1:15" x14ac:dyDescent="0.2">
      <c r="A98" s="217"/>
      <c r="B98" s="217"/>
      <c r="C98" s="217"/>
      <c r="D98" s="217"/>
      <c r="E98" s="217"/>
      <c r="F98" s="217"/>
      <c r="G98" s="218"/>
      <c r="H98" s="218"/>
      <c r="I98" s="218"/>
      <c r="J98" s="218"/>
      <c r="K98" s="218"/>
      <c r="L98" s="217"/>
      <c r="M98" s="217"/>
      <c r="N98" s="217"/>
      <c r="O98" s="217"/>
    </row>
    <row r="99" spans="1:15" x14ac:dyDescent="0.2">
      <c r="A99" s="217"/>
      <c r="B99" s="217"/>
      <c r="C99" s="217"/>
      <c r="D99" s="217"/>
      <c r="E99" s="217"/>
      <c r="F99" s="217"/>
      <c r="G99" s="218"/>
      <c r="H99" s="218"/>
      <c r="I99" s="218"/>
      <c r="J99" s="218"/>
      <c r="K99" s="218"/>
      <c r="L99" s="217"/>
      <c r="M99" s="217"/>
      <c r="N99" s="217"/>
      <c r="O99" s="217"/>
    </row>
    <row r="100" spans="1:15" x14ac:dyDescent="0.2">
      <c r="A100" s="217"/>
      <c r="B100" s="217"/>
      <c r="C100" s="217"/>
      <c r="D100" s="217"/>
      <c r="E100" s="217"/>
      <c r="F100" s="217"/>
      <c r="G100" s="218"/>
      <c r="H100" s="218"/>
      <c r="I100" s="218"/>
      <c r="J100" s="218"/>
      <c r="K100" s="218"/>
      <c r="L100" s="217"/>
      <c r="M100" s="217"/>
      <c r="N100" s="217"/>
      <c r="O100" s="217"/>
    </row>
    <row r="101" spans="1:15" x14ac:dyDescent="0.2">
      <c r="A101" s="217"/>
      <c r="B101" s="217"/>
      <c r="C101" s="217"/>
      <c r="D101" s="217"/>
      <c r="E101" s="217"/>
      <c r="F101" s="217"/>
      <c r="G101" s="218"/>
      <c r="H101" s="218"/>
      <c r="I101" s="218"/>
      <c r="J101" s="218"/>
      <c r="K101" s="218"/>
      <c r="L101" s="217"/>
      <c r="M101" s="217"/>
      <c r="N101" s="217"/>
      <c r="O101" s="217"/>
    </row>
    <row r="102" spans="1:15" x14ac:dyDescent="0.2">
      <c r="A102" s="217"/>
      <c r="B102" s="217"/>
      <c r="C102" s="217"/>
      <c r="D102" s="217"/>
      <c r="E102" s="217"/>
      <c r="F102" s="217"/>
      <c r="G102" s="218"/>
      <c r="H102" s="218"/>
      <c r="I102" s="218"/>
      <c r="J102" s="218"/>
      <c r="K102" s="218"/>
      <c r="L102" s="217"/>
      <c r="M102" s="217"/>
      <c r="N102" s="217"/>
      <c r="O102" s="217"/>
    </row>
    <row r="103" spans="1:15" x14ac:dyDescent="0.2">
      <c r="A103" s="217"/>
      <c r="B103" s="217"/>
      <c r="C103" s="217"/>
      <c r="D103" s="217"/>
      <c r="E103" s="217"/>
      <c r="F103" s="217"/>
      <c r="G103" s="218"/>
      <c r="H103" s="218"/>
      <c r="I103" s="218"/>
      <c r="J103" s="218"/>
      <c r="K103" s="218"/>
      <c r="L103" s="217"/>
      <c r="M103" s="217"/>
      <c r="N103" s="217"/>
      <c r="O103" s="217"/>
    </row>
    <row r="104" spans="1:15" x14ac:dyDescent="0.2">
      <c r="A104" s="217"/>
      <c r="B104" s="217"/>
      <c r="C104" s="217"/>
      <c r="D104" s="217"/>
      <c r="E104" s="217"/>
      <c r="F104" s="217"/>
      <c r="G104" s="218"/>
      <c r="H104" s="218"/>
      <c r="I104" s="218"/>
      <c r="J104" s="218"/>
      <c r="K104" s="218"/>
      <c r="L104" s="217"/>
      <c r="M104" s="217"/>
      <c r="N104" s="217"/>
      <c r="O104" s="217"/>
    </row>
    <row r="105" spans="1:15" x14ac:dyDescent="0.2">
      <c r="A105" s="217"/>
      <c r="B105" s="217"/>
      <c r="C105" s="217"/>
      <c r="D105" s="217"/>
      <c r="E105" s="217"/>
      <c r="F105" s="217"/>
      <c r="G105" s="218"/>
      <c r="H105" s="218"/>
      <c r="I105" s="218"/>
      <c r="J105" s="218"/>
      <c r="K105" s="218"/>
      <c r="L105" s="217"/>
      <c r="M105" s="217"/>
      <c r="N105" s="217"/>
      <c r="O105" s="217"/>
    </row>
    <row r="106" spans="1:15" x14ac:dyDescent="0.2">
      <c r="A106" s="217"/>
      <c r="B106" s="217"/>
      <c r="C106" s="217"/>
      <c r="D106" s="217"/>
      <c r="E106" s="217"/>
      <c r="F106" s="217"/>
      <c r="G106" s="218"/>
      <c r="H106" s="218"/>
      <c r="I106" s="218"/>
      <c r="J106" s="218"/>
      <c r="K106" s="218"/>
      <c r="L106" s="217"/>
      <c r="M106" s="217"/>
      <c r="N106" s="217"/>
      <c r="O106" s="217"/>
    </row>
    <row r="107" spans="1:15" x14ac:dyDescent="0.2">
      <c r="A107" s="217"/>
      <c r="B107" s="217"/>
      <c r="C107" s="217"/>
      <c r="D107" s="217"/>
      <c r="E107" s="217"/>
      <c r="F107" s="217"/>
      <c r="G107" s="218"/>
      <c r="H107" s="218"/>
      <c r="I107" s="218"/>
      <c r="J107" s="218"/>
      <c r="K107" s="218"/>
      <c r="L107" s="217"/>
      <c r="M107" s="217"/>
      <c r="N107" s="217"/>
      <c r="O107" s="217"/>
    </row>
    <row r="108" spans="1:15" x14ac:dyDescent="0.2">
      <c r="A108" s="217"/>
      <c r="B108" s="217"/>
      <c r="C108" s="217"/>
      <c r="D108" s="217"/>
      <c r="E108" s="217"/>
      <c r="F108" s="217"/>
      <c r="G108" s="218"/>
      <c r="H108" s="218"/>
      <c r="I108" s="218"/>
      <c r="J108" s="218"/>
      <c r="K108" s="218"/>
      <c r="L108" s="217"/>
      <c r="M108" s="217"/>
      <c r="N108" s="217"/>
      <c r="O108" s="217"/>
    </row>
    <row r="109" spans="1:15" x14ac:dyDescent="0.2">
      <c r="A109" s="217"/>
      <c r="B109" s="217"/>
      <c r="C109" s="217"/>
      <c r="D109" s="217"/>
      <c r="E109" s="217"/>
      <c r="F109" s="217"/>
      <c r="G109" s="218"/>
      <c r="H109" s="218"/>
      <c r="I109" s="218"/>
      <c r="J109" s="218"/>
      <c r="K109" s="218"/>
      <c r="L109" s="217"/>
      <c r="M109" s="217"/>
      <c r="N109" s="217"/>
      <c r="O109" s="217"/>
    </row>
    <row r="110" spans="1:15" x14ac:dyDescent="0.2">
      <c r="A110" s="217"/>
      <c r="B110" s="217"/>
      <c r="C110" s="217"/>
      <c r="D110" s="217"/>
      <c r="E110" s="217"/>
      <c r="F110" s="217"/>
      <c r="G110" s="218"/>
      <c r="H110" s="218"/>
      <c r="I110" s="218"/>
      <c r="J110" s="218"/>
      <c r="K110" s="218"/>
      <c r="L110" s="217"/>
      <c r="M110" s="217"/>
      <c r="N110" s="217"/>
      <c r="O110" s="217"/>
    </row>
    <row r="111" spans="1:15" x14ac:dyDescent="0.2">
      <c r="A111" s="217"/>
      <c r="B111" s="217"/>
      <c r="C111" s="217"/>
      <c r="D111" s="217"/>
      <c r="E111" s="217"/>
      <c r="F111" s="217"/>
      <c r="G111" s="218"/>
      <c r="H111" s="218"/>
      <c r="I111" s="218"/>
      <c r="J111" s="218"/>
      <c r="K111" s="218"/>
      <c r="L111" s="217"/>
      <c r="M111" s="217"/>
      <c r="N111" s="217"/>
      <c r="O111" s="217"/>
    </row>
    <row r="112" spans="1:15" x14ac:dyDescent="0.2">
      <c r="A112" s="217"/>
      <c r="B112" s="217"/>
      <c r="C112" s="217"/>
      <c r="D112" s="217"/>
      <c r="E112" s="217"/>
      <c r="F112" s="217"/>
      <c r="G112" s="218"/>
      <c r="H112" s="218"/>
      <c r="I112" s="218"/>
      <c r="J112" s="218"/>
      <c r="K112" s="218"/>
      <c r="L112" s="217"/>
      <c r="M112" s="217"/>
      <c r="N112" s="217"/>
      <c r="O112" s="217"/>
    </row>
    <row r="113" spans="1:15" x14ac:dyDescent="0.2">
      <c r="A113" s="217"/>
      <c r="B113" s="217"/>
      <c r="C113" s="217"/>
      <c r="D113" s="217"/>
      <c r="E113" s="217"/>
      <c r="F113" s="217"/>
      <c r="G113" s="218"/>
      <c r="H113" s="218"/>
      <c r="I113" s="218"/>
      <c r="J113" s="218"/>
      <c r="K113" s="218"/>
      <c r="L113" s="217"/>
      <c r="M113" s="217"/>
      <c r="N113" s="217"/>
      <c r="O113" s="217"/>
    </row>
    <row r="114" spans="1:15" x14ac:dyDescent="0.2">
      <c r="A114" s="217"/>
      <c r="B114" s="217"/>
      <c r="C114" s="217"/>
      <c r="D114" s="217"/>
      <c r="E114" s="217"/>
      <c r="F114" s="217"/>
      <c r="G114" s="218"/>
      <c r="H114" s="218"/>
      <c r="I114" s="218"/>
      <c r="J114" s="218"/>
      <c r="K114" s="218"/>
      <c r="L114" s="217"/>
      <c r="M114" s="217"/>
      <c r="N114" s="217"/>
      <c r="O114" s="217"/>
    </row>
    <row r="115" spans="1:15" x14ac:dyDescent="0.2">
      <c r="A115" s="217"/>
      <c r="B115" s="217"/>
      <c r="C115" s="217"/>
      <c r="D115" s="217"/>
      <c r="E115" s="217"/>
      <c r="F115" s="217"/>
      <c r="G115" s="218"/>
      <c r="H115" s="218"/>
      <c r="I115" s="218"/>
      <c r="J115" s="218"/>
      <c r="K115" s="218"/>
      <c r="L115" s="217"/>
      <c r="M115" s="217"/>
      <c r="N115" s="217"/>
      <c r="O115" s="217"/>
    </row>
    <row r="116" spans="1:15" x14ac:dyDescent="0.2">
      <c r="A116" s="217"/>
      <c r="B116" s="217"/>
      <c r="C116" s="217"/>
      <c r="D116" s="217"/>
      <c r="E116" s="217"/>
      <c r="F116" s="217"/>
      <c r="G116" s="218"/>
      <c r="H116" s="218"/>
      <c r="I116" s="218"/>
      <c r="J116" s="218"/>
      <c r="K116" s="218"/>
      <c r="L116" s="217"/>
      <c r="M116" s="217"/>
      <c r="N116" s="217"/>
      <c r="O116" s="217"/>
    </row>
    <row r="117" spans="1:15" x14ac:dyDescent="0.2">
      <c r="A117" s="217"/>
      <c r="B117" s="217"/>
      <c r="C117" s="217"/>
      <c r="D117" s="217"/>
      <c r="E117" s="217"/>
      <c r="F117" s="217"/>
      <c r="G117" s="218"/>
      <c r="H117" s="218"/>
      <c r="I117" s="218"/>
      <c r="J117" s="218"/>
      <c r="K117" s="218"/>
      <c r="L117" s="217"/>
      <c r="M117" s="217"/>
      <c r="N117" s="217"/>
      <c r="O117" s="217"/>
    </row>
    <row r="118" spans="1:15" x14ac:dyDescent="0.2">
      <c r="A118" s="217"/>
      <c r="B118" s="217"/>
      <c r="C118" s="217"/>
      <c r="D118" s="217"/>
      <c r="E118" s="217"/>
      <c r="F118" s="217"/>
      <c r="G118" s="218"/>
      <c r="H118" s="218"/>
      <c r="I118" s="218"/>
      <c r="J118" s="218"/>
      <c r="K118" s="218"/>
      <c r="L118" s="217"/>
      <c r="M118" s="217"/>
      <c r="N118" s="217"/>
      <c r="O118" s="217"/>
    </row>
    <row r="119" spans="1:15" x14ac:dyDescent="0.2">
      <c r="A119" s="217"/>
      <c r="B119" s="217"/>
      <c r="C119" s="217"/>
      <c r="D119" s="217"/>
      <c r="E119" s="217"/>
      <c r="F119" s="217"/>
      <c r="G119" s="218"/>
      <c r="H119" s="218"/>
      <c r="I119" s="218"/>
      <c r="J119" s="218"/>
      <c r="K119" s="218"/>
      <c r="L119" s="217"/>
      <c r="M119" s="217"/>
      <c r="N119" s="217"/>
      <c r="O119" s="217"/>
    </row>
    <row r="120" spans="1:15" x14ac:dyDescent="0.2">
      <c r="A120" s="217"/>
      <c r="B120" s="217"/>
      <c r="C120" s="217"/>
      <c r="D120" s="217"/>
      <c r="E120" s="217"/>
      <c r="F120" s="217"/>
      <c r="G120" s="218"/>
      <c r="H120" s="218"/>
      <c r="I120" s="218"/>
      <c r="J120" s="218"/>
      <c r="K120" s="218"/>
      <c r="L120" s="217"/>
      <c r="M120" s="217"/>
      <c r="N120" s="217"/>
      <c r="O120" s="217"/>
    </row>
    <row r="121" spans="1:15" x14ac:dyDescent="0.2">
      <c r="A121" s="217"/>
      <c r="B121" s="217"/>
      <c r="C121" s="217"/>
      <c r="D121" s="217"/>
      <c r="E121" s="217"/>
      <c r="F121" s="217"/>
      <c r="G121" s="218"/>
      <c r="H121" s="218"/>
      <c r="I121" s="218"/>
      <c r="J121" s="218"/>
      <c r="K121" s="218"/>
      <c r="L121" s="217"/>
      <c r="M121" s="217"/>
      <c r="N121" s="217"/>
      <c r="O121" s="217"/>
    </row>
    <row r="122" spans="1:15" x14ac:dyDescent="0.2">
      <c r="A122" s="217"/>
      <c r="B122" s="217"/>
      <c r="C122" s="217"/>
      <c r="D122" s="217"/>
      <c r="E122" s="217"/>
      <c r="F122" s="217"/>
      <c r="G122" s="218"/>
      <c r="H122" s="218"/>
      <c r="I122" s="218"/>
      <c r="J122" s="218"/>
      <c r="K122" s="218"/>
      <c r="L122" s="217"/>
      <c r="M122" s="217"/>
      <c r="N122" s="217"/>
      <c r="O122" s="217"/>
    </row>
    <row r="123" spans="1:15" x14ac:dyDescent="0.2">
      <c r="A123" s="217"/>
      <c r="B123" s="217"/>
      <c r="C123" s="217"/>
      <c r="D123" s="217"/>
      <c r="E123" s="217"/>
      <c r="F123" s="217"/>
      <c r="G123" s="218"/>
      <c r="H123" s="218"/>
      <c r="I123" s="218"/>
      <c r="J123" s="218"/>
      <c r="K123" s="218"/>
      <c r="L123" s="217"/>
      <c r="M123" s="217"/>
      <c r="N123" s="217"/>
      <c r="O123" s="217"/>
    </row>
    <row r="124" spans="1:15" x14ac:dyDescent="0.2">
      <c r="A124" s="217"/>
      <c r="B124" s="217"/>
      <c r="C124" s="217"/>
      <c r="D124" s="217"/>
      <c r="E124" s="217"/>
      <c r="F124" s="217"/>
      <c r="G124" s="218"/>
      <c r="H124" s="218"/>
      <c r="I124" s="218"/>
      <c r="J124" s="218"/>
      <c r="K124" s="218"/>
      <c r="L124" s="217"/>
      <c r="M124" s="217"/>
      <c r="N124" s="217"/>
      <c r="O124" s="217"/>
    </row>
    <row r="125" spans="1:15" x14ac:dyDescent="0.2">
      <c r="A125" s="217"/>
      <c r="B125" s="217"/>
      <c r="C125" s="217"/>
      <c r="D125" s="217"/>
      <c r="E125" s="217"/>
      <c r="F125" s="217"/>
      <c r="G125" s="218"/>
      <c r="H125" s="218"/>
      <c r="I125" s="218"/>
      <c r="J125" s="218"/>
      <c r="K125" s="218"/>
      <c r="L125" s="217"/>
      <c r="M125" s="217"/>
      <c r="N125" s="217"/>
      <c r="O125" s="217"/>
    </row>
    <row r="126" spans="1:15" x14ac:dyDescent="0.2">
      <c r="A126" s="217"/>
      <c r="B126" s="217"/>
      <c r="C126" s="217"/>
      <c r="D126" s="217"/>
      <c r="E126" s="217"/>
      <c r="F126" s="217"/>
      <c r="G126" s="218"/>
      <c r="H126" s="218"/>
      <c r="I126" s="218"/>
      <c r="J126" s="218"/>
      <c r="K126" s="218"/>
      <c r="L126" s="217"/>
      <c r="M126" s="217"/>
      <c r="N126" s="217"/>
      <c r="O126" s="217"/>
    </row>
    <row r="127" spans="1:15" x14ac:dyDescent="0.2">
      <c r="A127" s="217"/>
      <c r="B127" s="217"/>
      <c r="C127" s="217"/>
      <c r="D127" s="217"/>
      <c r="E127" s="217"/>
      <c r="F127" s="217"/>
      <c r="G127" s="218"/>
      <c r="H127" s="218"/>
      <c r="I127" s="218"/>
      <c r="J127" s="218"/>
      <c r="K127" s="218"/>
      <c r="L127" s="217"/>
      <c r="M127" s="217"/>
      <c r="N127" s="217"/>
      <c r="O127" s="217"/>
    </row>
    <row r="128" spans="1:15" x14ac:dyDescent="0.2">
      <c r="A128" s="217"/>
      <c r="B128" s="217"/>
      <c r="C128" s="217"/>
      <c r="D128" s="217"/>
      <c r="E128" s="217"/>
      <c r="F128" s="217"/>
      <c r="G128" s="218"/>
      <c r="H128" s="218"/>
      <c r="I128" s="218"/>
      <c r="J128" s="218"/>
      <c r="K128" s="218"/>
      <c r="L128" s="217"/>
      <c r="M128" s="217"/>
      <c r="N128" s="217"/>
      <c r="O128" s="217"/>
    </row>
    <row r="129" spans="1:15" x14ac:dyDescent="0.2">
      <c r="A129" s="217"/>
      <c r="B129" s="217"/>
      <c r="C129" s="217"/>
      <c r="D129" s="217"/>
      <c r="E129" s="217"/>
      <c r="F129" s="217"/>
      <c r="G129" s="218"/>
      <c r="H129" s="218"/>
      <c r="I129" s="218"/>
      <c r="J129" s="218"/>
      <c r="K129" s="218"/>
      <c r="L129" s="217"/>
      <c r="M129" s="217"/>
      <c r="N129" s="217"/>
      <c r="O129" s="217"/>
    </row>
    <row r="130" spans="1:15" x14ac:dyDescent="0.2">
      <c r="A130" s="217"/>
      <c r="B130" s="217"/>
      <c r="C130" s="217"/>
      <c r="D130" s="217"/>
      <c r="E130" s="217"/>
      <c r="F130" s="217"/>
      <c r="G130" s="218"/>
      <c r="H130" s="218"/>
      <c r="I130" s="218"/>
      <c r="J130" s="218"/>
      <c r="K130" s="218"/>
      <c r="L130" s="217"/>
      <c r="M130" s="217"/>
      <c r="N130" s="217"/>
      <c r="O130" s="217"/>
    </row>
    <row r="131" spans="1:15" x14ac:dyDescent="0.2">
      <c r="A131" s="217"/>
      <c r="B131" s="217"/>
      <c r="C131" s="217"/>
      <c r="D131" s="217"/>
      <c r="E131" s="217"/>
      <c r="F131" s="217"/>
      <c r="G131" s="218"/>
      <c r="H131" s="218"/>
      <c r="I131" s="218"/>
      <c r="J131" s="218"/>
      <c r="K131" s="218"/>
      <c r="L131" s="217"/>
      <c r="M131" s="217"/>
      <c r="N131" s="217"/>
      <c r="O131" s="217"/>
    </row>
    <row r="132" spans="1:15" x14ac:dyDescent="0.2">
      <c r="A132" s="217"/>
      <c r="B132" s="217"/>
      <c r="C132" s="217"/>
      <c r="D132" s="217"/>
      <c r="E132" s="217"/>
      <c r="F132" s="217"/>
      <c r="G132" s="218"/>
      <c r="H132" s="218"/>
      <c r="I132" s="218"/>
      <c r="J132" s="218"/>
      <c r="K132" s="218"/>
      <c r="L132" s="217"/>
      <c r="M132" s="217"/>
      <c r="N132" s="217"/>
      <c r="O132" s="217"/>
    </row>
    <row r="133" spans="1:15" x14ac:dyDescent="0.2">
      <c r="A133" s="217"/>
      <c r="B133" s="217"/>
      <c r="C133" s="217"/>
      <c r="D133" s="217"/>
      <c r="E133" s="217"/>
      <c r="F133" s="217"/>
      <c r="G133" s="218"/>
      <c r="H133" s="218"/>
      <c r="I133" s="218"/>
      <c r="J133" s="218"/>
      <c r="K133" s="218"/>
      <c r="L133" s="217"/>
      <c r="M133" s="217"/>
      <c r="N133" s="217"/>
      <c r="O133" s="217"/>
    </row>
    <row r="134" spans="1:15" x14ac:dyDescent="0.2">
      <c r="A134" s="217"/>
      <c r="B134" s="217"/>
      <c r="C134" s="217"/>
      <c r="D134" s="217"/>
      <c r="E134" s="217"/>
      <c r="F134" s="217"/>
      <c r="G134" s="218"/>
      <c r="H134" s="218"/>
      <c r="I134" s="218"/>
      <c r="J134" s="218"/>
      <c r="K134" s="218"/>
      <c r="L134" s="217"/>
      <c r="M134" s="217"/>
      <c r="N134" s="217"/>
      <c r="O134" s="217"/>
    </row>
    <row r="135" spans="1:15" x14ac:dyDescent="0.2">
      <c r="A135" s="217"/>
      <c r="B135" s="217"/>
      <c r="C135" s="217"/>
      <c r="D135" s="217"/>
      <c r="E135" s="217"/>
      <c r="F135" s="217"/>
      <c r="G135" s="218"/>
      <c r="H135" s="218"/>
      <c r="I135" s="218"/>
      <c r="J135" s="218"/>
      <c r="K135" s="218"/>
      <c r="L135" s="217"/>
      <c r="M135" s="217"/>
      <c r="N135" s="217"/>
      <c r="O135" s="217"/>
    </row>
    <row r="136" spans="1:15" x14ac:dyDescent="0.2">
      <c r="A136" s="217"/>
      <c r="B136" s="217"/>
      <c r="C136" s="217"/>
      <c r="D136" s="217"/>
      <c r="E136" s="217"/>
      <c r="F136" s="217"/>
      <c r="G136" s="218"/>
      <c r="H136" s="218"/>
      <c r="I136" s="218"/>
      <c r="J136" s="218"/>
      <c r="K136" s="218"/>
      <c r="L136" s="217"/>
      <c r="M136" s="217"/>
      <c r="N136" s="217"/>
      <c r="O136" s="217"/>
    </row>
    <row r="137" spans="1:15" x14ac:dyDescent="0.2">
      <c r="A137" s="217"/>
      <c r="B137" s="217"/>
      <c r="C137" s="217"/>
      <c r="D137" s="217"/>
      <c r="E137" s="217"/>
      <c r="F137" s="217"/>
      <c r="G137" s="218"/>
      <c r="H137" s="218"/>
      <c r="I137" s="218"/>
      <c r="J137" s="218"/>
      <c r="K137" s="218"/>
      <c r="L137" s="217"/>
      <c r="M137" s="217"/>
      <c r="N137" s="217"/>
      <c r="O137" s="217"/>
    </row>
    <row r="138" spans="1:15" x14ac:dyDescent="0.2">
      <c r="A138" s="217"/>
      <c r="B138" s="217"/>
      <c r="C138" s="217"/>
      <c r="D138" s="217"/>
      <c r="E138" s="217"/>
      <c r="F138" s="217"/>
      <c r="G138" s="218"/>
      <c r="H138" s="218"/>
      <c r="I138" s="218"/>
      <c r="J138" s="218"/>
      <c r="K138" s="218"/>
      <c r="L138" s="217"/>
      <c r="M138" s="217"/>
      <c r="N138" s="217"/>
      <c r="O138" s="217"/>
    </row>
    <row r="139" spans="1:15" x14ac:dyDescent="0.2">
      <c r="A139" s="217"/>
      <c r="B139" s="217"/>
      <c r="C139" s="217"/>
      <c r="D139" s="217"/>
      <c r="E139" s="217"/>
      <c r="F139" s="217"/>
      <c r="G139" s="218"/>
      <c r="H139" s="218"/>
      <c r="I139" s="218"/>
      <c r="J139" s="218"/>
      <c r="K139" s="218"/>
      <c r="L139" s="217"/>
      <c r="M139" s="217"/>
      <c r="N139" s="217"/>
      <c r="O139" s="217"/>
    </row>
    <row r="140" spans="1:15" x14ac:dyDescent="0.2">
      <c r="A140" s="217"/>
      <c r="B140" s="217"/>
      <c r="C140" s="217"/>
      <c r="D140" s="217"/>
      <c r="E140" s="217"/>
      <c r="F140" s="217"/>
      <c r="G140" s="218"/>
      <c r="H140" s="218"/>
      <c r="I140" s="218"/>
      <c r="J140" s="218"/>
      <c r="K140" s="218"/>
      <c r="L140" s="217"/>
      <c r="M140" s="217"/>
      <c r="N140" s="217"/>
      <c r="O140" s="217"/>
    </row>
    <row r="141" spans="1:15" x14ac:dyDescent="0.2">
      <c r="A141" s="217"/>
      <c r="B141" s="217"/>
      <c r="C141" s="217"/>
      <c r="D141" s="217"/>
      <c r="E141" s="217"/>
      <c r="F141" s="217"/>
      <c r="G141" s="218"/>
      <c r="H141" s="218"/>
      <c r="I141" s="218"/>
      <c r="J141" s="218"/>
      <c r="K141" s="218"/>
      <c r="L141" s="217"/>
      <c r="M141" s="217"/>
      <c r="N141" s="217"/>
      <c r="O141" s="217"/>
    </row>
    <row r="142" spans="1:15" x14ac:dyDescent="0.2">
      <c r="A142" s="217"/>
      <c r="B142" s="217"/>
      <c r="C142" s="217"/>
      <c r="D142" s="217"/>
      <c r="E142" s="217"/>
      <c r="F142" s="217"/>
      <c r="G142" s="218"/>
      <c r="H142" s="218"/>
      <c r="I142" s="218"/>
      <c r="J142" s="218"/>
      <c r="K142" s="218"/>
      <c r="L142" s="217"/>
      <c r="M142" s="217"/>
      <c r="N142" s="217"/>
      <c r="O142" s="217"/>
    </row>
    <row r="143" spans="1:15" x14ac:dyDescent="0.2">
      <c r="A143" s="217"/>
      <c r="B143" s="217"/>
      <c r="C143" s="217"/>
      <c r="D143" s="217"/>
      <c r="E143" s="217"/>
      <c r="F143" s="217"/>
      <c r="G143" s="218"/>
      <c r="H143" s="218"/>
      <c r="I143" s="218"/>
      <c r="J143" s="218"/>
      <c r="K143" s="218"/>
      <c r="L143" s="217"/>
      <c r="M143" s="217"/>
      <c r="N143" s="217"/>
      <c r="O143" s="217"/>
    </row>
    <row r="144" spans="1:15" x14ac:dyDescent="0.2">
      <c r="A144" s="217"/>
      <c r="B144" s="217"/>
      <c r="C144" s="217"/>
      <c r="D144" s="217"/>
      <c r="E144" s="217"/>
      <c r="F144" s="217"/>
      <c r="G144" s="218"/>
      <c r="H144" s="218"/>
      <c r="I144" s="218"/>
      <c r="J144" s="218"/>
      <c r="K144" s="218"/>
      <c r="L144" s="217"/>
      <c r="M144" s="217"/>
      <c r="N144" s="217"/>
      <c r="O144" s="217"/>
    </row>
    <row r="145" spans="1:15" x14ac:dyDescent="0.2">
      <c r="A145" s="217"/>
      <c r="B145" s="217"/>
      <c r="C145" s="217"/>
      <c r="D145" s="217"/>
      <c r="E145" s="217"/>
      <c r="F145" s="217"/>
      <c r="G145" s="218"/>
      <c r="H145" s="218"/>
      <c r="I145" s="218"/>
      <c r="J145" s="218"/>
      <c r="K145" s="218"/>
      <c r="L145" s="217"/>
      <c r="M145" s="217"/>
      <c r="N145" s="217"/>
      <c r="O145" s="217"/>
    </row>
    <row r="146" spans="1:15" x14ac:dyDescent="0.2">
      <c r="A146" s="217"/>
      <c r="B146" s="217"/>
      <c r="C146" s="217"/>
      <c r="D146" s="217"/>
      <c r="E146" s="217"/>
      <c r="F146" s="217"/>
      <c r="G146" s="218"/>
      <c r="H146" s="218"/>
      <c r="I146" s="218"/>
      <c r="J146" s="218"/>
      <c r="K146" s="218"/>
      <c r="L146" s="217"/>
      <c r="M146" s="217"/>
      <c r="N146" s="217"/>
      <c r="O146" s="217"/>
    </row>
    <row r="147" spans="1:15" x14ac:dyDescent="0.2">
      <c r="A147" s="217"/>
      <c r="B147" s="217"/>
      <c r="C147" s="217"/>
      <c r="D147" s="217"/>
      <c r="E147" s="217"/>
      <c r="F147" s="217"/>
      <c r="G147" s="218"/>
      <c r="H147" s="218"/>
      <c r="I147" s="218"/>
      <c r="J147" s="218"/>
      <c r="K147" s="218"/>
      <c r="L147" s="217"/>
      <c r="M147" s="217"/>
      <c r="N147" s="217"/>
      <c r="O147" s="217"/>
    </row>
    <row r="148" spans="1:15" x14ac:dyDescent="0.2">
      <c r="A148" s="217"/>
      <c r="B148" s="217"/>
      <c r="C148" s="217"/>
      <c r="D148" s="217"/>
      <c r="E148" s="217"/>
      <c r="F148" s="217"/>
      <c r="G148" s="218"/>
      <c r="H148" s="218"/>
      <c r="I148" s="218"/>
      <c r="J148" s="218"/>
      <c r="K148" s="218"/>
      <c r="L148" s="217"/>
      <c r="M148" s="217"/>
      <c r="N148" s="217"/>
      <c r="O148" s="217"/>
    </row>
    <row r="149" spans="1:15" x14ac:dyDescent="0.2">
      <c r="A149" s="217"/>
      <c r="B149" s="217"/>
      <c r="C149" s="217"/>
      <c r="D149" s="217"/>
      <c r="E149" s="217"/>
      <c r="F149" s="217"/>
      <c r="G149" s="218"/>
      <c r="H149" s="218"/>
      <c r="I149" s="218"/>
      <c r="J149" s="218"/>
      <c r="K149" s="218"/>
      <c r="L149" s="217"/>
      <c r="M149" s="217"/>
      <c r="N149" s="217"/>
      <c r="O149" s="217"/>
    </row>
    <row r="150" spans="1:15" x14ac:dyDescent="0.2">
      <c r="A150" s="217"/>
      <c r="B150" s="217"/>
      <c r="C150" s="217"/>
      <c r="D150" s="217"/>
      <c r="E150" s="217"/>
      <c r="F150" s="217"/>
      <c r="G150" s="218"/>
      <c r="H150" s="218"/>
      <c r="I150" s="218"/>
      <c r="J150" s="218"/>
      <c r="K150" s="218"/>
      <c r="L150" s="217"/>
      <c r="M150" s="217"/>
      <c r="N150" s="217"/>
      <c r="O150" s="217"/>
    </row>
    <row r="151" spans="1:15" x14ac:dyDescent="0.2">
      <c r="A151" s="217"/>
      <c r="B151" s="217"/>
      <c r="C151" s="217"/>
      <c r="D151" s="217"/>
      <c r="E151" s="217"/>
      <c r="F151" s="217"/>
      <c r="G151" s="218"/>
      <c r="H151" s="218"/>
      <c r="I151" s="218"/>
      <c r="J151" s="218"/>
      <c r="K151" s="218"/>
      <c r="L151" s="217"/>
      <c r="M151" s="217"/>
      <c r="N151" s="217"/>
      <c r="O151" s="217"/>
    </row>
    <row r="152" spans="1:15" x14ac:dyDescent="0.2">
      <c r="A152" s="217"/>
      <c r="B152" s="217"/>
      <c r="C152" s="217"/>
      <c r="D152" s="217"/>
      <c r="E152" s="217"/>
      <c r="F152" s="217"/>
      <c r="G152" s="218"/>
      <c r="H152" s="218"/>
      <c r="I152" s="218"/>
      <c r="J152" s="218"/>
      <c r="K152" s="218"/>
      <c r="L152" s="217"/>
      <c r="M152" s="217"/>
      <c r="N152" s="217"/>
      <c r="O152" s="217"/>
    </row>
    <row r="153" spans="1:15" x14ac:dyDescent="0.2">
      <c r="A153" s="217"/>
      <c r="B153" s="217"/>
      <c r="C153" s="217"/>
      <c r="D153" s="217"/>
      <c r="E153" s="217"/>
      <c r="F153" s="217"/>
      <c r="G153" s="218"/>
      <c r="H153" s="218"/>
      <c r="I153" s="218"/>
      <c r="J153" s="218"/>
      <c r="K153" s="218"/>
      <c r="L153" s="217"/>
      <c r="M153" s="217"/>
      <c r="N153" s="217"/>
      <c r="O153" s="217"/>
    </row>
    <row r="154" spans="1:15" x14ac:dyDescent="0.2">
      <c r="A154" s="217"/>
      <c r="B154" s="217"/>
      <c r="C154" s="217"/>
      <c r="D154" s="217"/>
      <c r="E154" s="217"/>
      <c r="F154" s="217"/>
      <c r="G154" s="218"/>
      <c r="H154" s="218"/>
      <c r="I154" s="218"/>
      <c r="J154" s="218"/>
      <c r="K154" s="218"/>
      <c r="L154" s="217"/>
      <c r="M154" s="217"/>
      <c r="N154" s="217"/>
      <c r="O154" s="217"/>
    </row>
    <row r="155" spans="1:15" x14ac:dyDescent="0.2">
      <c r="A155" s="217"/>
      <c r="B155" s="217"/>
      <c r="C155" s="217"/>
      <c r="D155" s="217"/>
      <c r="E155" s="217"/>
      <c r="F155" s="217"/>
      <c r="G155" s="218"/>
      <c r="H155" s="218"/>
      <c r="I155" s="218"/>
      <c r="J155" s="218"/>
      <c r="K155" s="218"/>
      <c r="L155" s="217"/>
      <c r="M155" s="217"/>
      <c r="N155" s="217"/>
      <c r="O155" s="217"/>
    </row>
    <row r="156" spans="1:15" x14ac:dyDescent="0.2">
      <c r="A156" s="217"/>
      <c r="B156" s="217"/>
      <c r="C156" s="217"/>
      <c r="D156" s="217"/>
      <c r="E156" s="217"/>
      <c r="F156" s="217"/>
      <c r="G156" s="218"/>
      <c r="H156" s="218"/>
      <c r="I156" s="218"/>
      <c r="J156" s="218"/>
      <c r="K156" s="218"/>
      <c r="L156" s="217"/>
      <c r="M156" s="217"/>
      <c r="N156" s="217"/>
      <c r="O156" s="217"/>
    </row>
    <row r="157" spans="1:15" x14ac:dyDescent="0.2">
      <c r="A157" s="217"/>
      <c r="B157" s="217"/>
      <c r="C157" s="217"/>
      <c r="D157" s="217"/>
      <c r="E157" s="217"/>
      <c r="F157" s="217"/>
      <c r="G157" s="218"/>
      <c r="H157" s="218"/>
      <c r="I157" s="218"/>
      <c r="J157" s="218"/>
      <c r="K157" s="218"/>
      <c r="L157" s="217"/>
      <c r="M157" s="217"/>
      <c r="N157" s="217"/>
      <c r="O157" s="217"/>
    </row>
    <row r="158" spans="1:15" x14ac:dyDescent="0.2">
      <c r="A158" s="217"/>
      <c r="B158" s="217"/>
      <c r="C158" s="217"/>
      <c r="D158" s="217"/>
      <c r="E158" s="217"/>
      <c r="F158" s="217"/>
      <c r="G158" s="218"/>
      <c r="H158" s="218"/>
      <c r="I158" s="218"/>
      <c r="J158" s="218"/>
      <c r="K158" s="218"/>
      <c r="L158" s="217"/>
      <c r="M158" s="217"/>
      <c r="N158" s="217"/>
      <c r="O158" s="217"/>
    </row>
    <row r="159" spans="1:15" x14ac:dyDescent="0.2">
      <c r="A159" s="217"/>
      <c r="B159" s="217"/>
      <c r="C159" s="217"/>
      <c r="D159" s="217"/>
      <c r="E159" s="217"/>
      <c r="F159" s="217"/>
      <c r="G159" s="218"/>
      <c r="H159" s="218"/>
      <c r="I159" s="218"/>
      <c r="J159" s="218"/>
      <c r="K159" s="218"/>
      <c r="L159" s="217"/>
      <c r="M159" s="217"/>
      <c r="N159" s="217"/>
      <c r="O159" s="217"/>
    </row>
    <row r="160" spans="1:15" x14ac:dyDescent="0.2">
      <c r="A160" s="217"/>
      <c r="B160" s="217"/>
      <c r="C160" s="217"/>
      <c r="D160" s="217"/>
      <c r="E160" s="217"/>
      <c r="F160" s="217"/>
      <c r="G160" s="218"/>
      <c r="H160" s="218"/>
      <c r="I160" s="218"/>
      <c r="J160" s="218"/>
      <c r="K160" s="218"/>
      <c r="L160" s="217"/>
      <c r="M160" s="217"/>
      <c r="N160" s="217"/>
      <c r="O160" s="217"/>
    </row>
    <row r="161" spans="1:15" x14ac:dyDescent="0.2">
      <c r="A161" s="217"/>
      <c r="B161" s="217"/>
      <c r="C161" s="217"/>
      <c r="D161" s="217"/>
      <c r="E161" s="217"/>
      <c r="F161" s="217"/>
      <c r="G161" s="218"/>
      <c r="H161" s="218"/>
      <c r="I161" s="218"/>
      <c r="J161" s="218"/>
      <c r="K161" s="218"/>
      <c r="L161" s="217"/>
      <c r="M161" s="217"/>
      <c r="N161" s="217"/>
      <c r="O161" s="217"/>
    </row>
    <row r="162" spans="1:15" x14ac:dyDescent="0.2">
      <c r="A162" s="217"/>
      <c r="B162" s="217"/>
      <c r="C162" s="217"/>
      <c r="D162" s="217"/>
      <c r="E162" s="217"/>
      <c r="F162" s="217"/>
      <c r="G162" s="218"/>
      <c r="H162" s="218"/>
      <c r="I162" s="218"/>
      <c r="J162" s="218"/>
      <c r="K162" s="218"/>
      <c r="L162" s="217"/>
      <c r="M162" s="217"/>
      <c r="N162" s="217"/>
      <c r="O162" s="217"/>
    </row>
    <row r="163" spans="1:15" x14ac:dyDescent="0.2">
      <c r="A163" s="217"/>
      <c r="B163" s="217"/>
      <c r="C163" s="217"/>
      <c r="D163" s="217"/>
      <c r="E163" s="217"/>
      <c r="F163" s="217"/>
      <c r="G163" s="218"/>
      <c r="H163" s="218"/>
      <c r="I163" s="218"/>
      <c r="J163" s="218"/>
      <c r="K163" s="218"/>
      <c r="L163" s="217"/>
      <c r="M163" s="217"/>
      <c r="N163" s="217"/>
      <c r="O163" s="217"/>
    </row>
    <row r="164" spans="1:15" x14ac:dyDescent="0.2">
      <c r="A164" s="217"/>
      <c r="B164" s="217"/>
      <c r="C164" s="217"/>
      <c r="D164" s="217"/>
      <c r="E164" s="217"/>
      <c r="F164" s="217"/>
      <c r="G164" s="218"/>
      <c r="H164" s="218"/>
      <c r="I164" s="218"/>
      <c r="J164" s="218"/>
      <c r="K164" s="218"/>
      <c r="L164" s="217"/>
      <c r="M164" s="217"/>
      <c r="N164" s="217"/>
      <c r="O164" s="217"/>
    </row>
    <row r="165" spans="1:15" x14ac:dyDescent="0.2">
      <c r="A165" s="217"/>
      <c r="B165" s="217"/>
      <c r="C165" s="217"/>
      <c r="D165" s="217"/>
      <c r="E165" s="217"/>
      <c r="F165" s="217"/>
      <c r="G165" s="218"/>
      <c r="H165" s="218"/>
      <c r="I165" s="218"/>
      <c r="J165" s="218"/>
      <c r="K165" s="218"/>
      <c r="L165" s="217"/>
      <c r="M165" s="217"/>
      <c r="N165" s="217"/>
      <c r="O165" s="217"/>
    </row>
    <row r="166" spans="1:15" x14ac:dyDescent="0.2">
      <c r="A166" s="217"/>
      <c r="B166" s="217"/>
      <c r="C166" s="217"/>
      <c r="D166" s="217"/>
      <c r="E166" s="217"/>
      <c r="F166" s="217"/>
      <c r="G166" s="218"/>
      <c r="H166" s="218"/>
      <c r="I166" s="218"/>
      <c r="J166" s="218"/>
      <c r="K166" s="218"/>
      <c r="L166" s="217"/>
      <c r="M166" s="217"/>
      <c r="N166" s="217"/>
      <c r="O166" s="217"/>
    </row>
    <row r="167" spans="1:15" x14ac:dyDescent="0.2">
      <c r="A167" s="217"/>
      <c r="B167" s="217"/>
      <c r="C167" s="217"/>
      <c r="D167" s="217"/>
      <c r="E167" s="217"/>
      <c r="F167" s="217"/>
      <c r="G167" s="218"/>
      <c r="H167" s="218"/>
      <c r="I167" s="218"/>
      <c r="J167" s="218"/>
      <c r="K167" s="218"/>
      <c r="L167" s="217"/>
      <c r="M167" s="217"/>
      <c r="N167" s="217"/>
      <c r="O167" s="217"/>
    </row>
    <row r="168" spans="1:15" x14ac:dyDescent="0.2">
      <c r="A168" s="217"/>
      <c r="B168" s="217"/>
      <c r="C168" s="217"/>
      <c r="D168" s="217"/>
      <c r="E168" s="217"/>
      <c r="F168" s="217"/>
      <c r="G168" s="218"/>
      <c r="H168" s="218"/>
      <c r="I168" s="218"/>
      <c r="J168" s="218"/>
      <c r="K168" s="218"/>
      <c r="L168" s="217"/>
      <c r="M168" s="217"/>
      <c r="N168" s="217"/>
      <c r="O168" s="217"/>
    </row>
    <row r="169" spans="1:15" x14ac:dyDescent="0.2">
      <c r="A169" s="217"/>
      <c r="B169" s="217"/>
      <c r="C169" s="217"/>
      <c r="D169" s="217"/>
      <c r="E169" s="217"/>
      <c r="F169" s="217"/>
      <c r="G169" s="218"/>
      <c r="H169" s="218"/>
      <c r="I169" s="218"/>
      <c r="J169" s="218"/>
      <c r="K169" s="218"/>
      <c r="L169" s="217"/>
      <c r="M169" s="217"/>
      <c r="N169" s="217"/>
      <c r="O169" s="217"/>
    </row>
    <row r="170" spans="1:15" x14ac:dyDescent="0.2">
      <c r="A170" s="217"/>
      <c r="B170" s="217"/>
      <c r="C170" s="217"/>
      <c r="D170" s="217"/>
      <c r="E170" s="217"/>
      <c r="F170" s="217"/>
      <c r="G170" s="218"/>
      <c r="H170" s="218"/>
      <c r="I170" s="218"/>
      <c r="J170" s="218"/>
      <c r="K170" s="218"/>
      <c r="L170" s="217"/>
      <c r="M170" s="217"/>
      <c r="N170" s="217"/>
      <c r="O170" s="217"/>
    </row>
    <row r="171" spans="1:15" x14ac:dyDescent="0.2">
      <c r="A171" s="217"/>
      <c r="B171" s="217"/>
      <c r="C171" s="217"/>
      <c r="D171" s="217"/>
      <c r="E171" s="217"/>
      <c r="F171" s="217"/>
      <c r="G171" s="218"/>
      <c r="H171" s="218"/>
      <c r="I171" s="218"/>
      <c r="J171" s="218"/>
      <c r="K171" s="218"/>
      <c r="L171" s="217"/>
      <c r="M171" s="217"/>
      <c r="N171" s="217"/>
      <c r="O171" s="217"/>
    </row>
    <row r="172" spans="1:15" x14ac:dyDescent="0.2">
      <c r="A172" s="217"/>
      <c r="B172" s="217"/>
      <c r="C172" s="217"/>
      <c r="D172" s="217"/>
      <c r="E172" s="217"/>
      <c r="F172" s="217"/>
      <c r="G172" s="218"/>
      <c r="H172" s="218"/>
      <c r="I172" s="218"/>
      <c r="J172" s="218"/>
      <c r="K172" s="218"/>
      <c r="L172" s="217"/>
      <c r="M172" s="217"/>
      <c r="N172" s="217"/>
      <c r="O172" s="217"/>
    </row>
    <row r="173" spans="1:15" x14ac:dyDescent="0.2">
      <c r="A173" s="217"/>
      <c r="B173" s="217"/>
      <c r="C173" s="217"/>
      <c r="D173" s="217"/>
      <c r="E173" s="217"/>
      <c r="F173" s="217"/>
      <c r="G173" s="218"/>
      <c r="H173" s="218"/>
      <c r="I173" s="218"/>
      <c r="J173" s="218"/>
      <c r="K173" s="218"/>
      <c r="L173" s="217"/>
      <c r="M173" s="217"/>
      <c r="N173" s="217"/>
      <c r="O173" s="217"/>
    </row>
    <row r="174" spans="1:15" x14ac:dyDescent="0.2">
      <c r="A174" s="217"/>
      <c r="B174" s="217"/>
      <c r="C174" s="217"/>
      <c r="D174" s="217"/>
      <c r="E174" s="217"/>
      <c r="F174" s="217"/>
      <c r="G174" s="218"/>
      <c r="H174" s="218"/>
      <c r="I174" s="218"/>
      <c r="J174" s="218"/>
      <c r="K174" s="218"/>
      <c r="L174" s="217"/>
      <c r="M174" s="217"/>
      <c r="N174" s="217"/>
      <c r="O174" s="217"/>
    </row>
    <row r="175" spans="1:15" x14ac:dyDescent="0.2">
      <c r="A175" s="217"/>
      <c r="B175" s="217"/>
      <c r="C175" s="217"/>
      <c r="D175" s="217"/>
      <c r="E175" s="217"/>
      <c r="F175" s="217"/>
      <c r="G175" s="218"/>
      <c r="H175" s="218"/>
      <c r="I175" s="218"/>
      <c r="J175" s="218"/>
      <c r="K175" s="218"/>
      <c r="L175" s="217"/>
      <c r="M175" s="217"/>
      <c r="N175" s="217"/>
      <c r="O175" s="217"/>
    </row>
    <row r="176" spans="1:15" x14ac:dyDescent="0.2">
      <c r="A176" s="217"/>
      <c r="B176" s="217"/>
      <c r="C176" s="217"/>
      <c r="D176" s="217"/>
      <c r="E176" s="217"/>
      <c r="F176" s="217"/>
      <c r="G176" s="218"/>
      <c r="H176" s="218"/>
      <c r="I176" s="218"/>
      <c r="J176" s="218"/>
      <c r="K176" s="218"/>
      <c r="L176" s="217"/>
      <c r="M176" s="217"/>
      <c r="N176" s="217"/>
      <c r="O176" s="217"/>
    </row>
    <row r="177" spans="1:15" x14ac:dyDescent="0.2">
      <c r="A177" s="217"/>
      <c r="B177" s="217"/>
      <c r="C177" s="217"/>
      <c r="D177" s="217"/>
      <c r="E177" s="217"/>
      <c r="F177" s="217"/>
      <c r="G177" s="218"/>
      <c r="H177" s="218"/>
      <c r="I177" s="218"/>
      <c r="J177" s="218"/>
      <c r="K177" s="218"/>
      <c r="L177" s="217"/>
      <c r="M177" s="217"/>
      <c r="N177" s="217"/>
      <c r="O177" s="217"/>
    </row>
    <row r="178" spans="1:15" x14ac:dyDescent="0.2">
      <c r="A178" s="217"/>
      <c r="B178" s="217"/>
      <c r="C178" s="217"/>
      <c r="D178" s="217"/>
      <c r="E178" s="217"/>
      <c r="F178" s="217"/>
      <c r="G178" s="218"/>
      <c r="H178" s="218"/>
      <c r="I178" s="218"/>
      <c r="J178" s="218"/>
      <c r="K178" s="218"/>
      <c r="L178" s="217"/>
      <c r="M178" s="217"/>
      <c r="N178" s="217"/>
      <c r="O178" s="217"/>
    </row>
    <row r="179" spans="1:15" x14ac:dyDescent="0.2">
      <c r="A179" s="217"/>
      <c r="B179" s="217"/>
      <c r="C179" s="217"/>
      <c r="D179" s="217"/>
      <c r="E179" s="217"/>
      <c r="F179" s="217"/>
      <c r="G179" s="218"/>
      <c r="H179" s="218"/>
      <c r="I179" s="218"/>
      <c r="J179" s="218"/>
      <c r="K179" s="218"/>
      <c r="L179" s="217"/>
      <c r="M179" s="217"/>
      <c r="N179" s="217"/>
      <c r="O179" s="217"/>
    </row>
    <row r="180" spans="1:15" x14ac:dyDescent="0.2">
      <c r="A180" s="217"/>
      <c r="B180" s="217"/>
      <c r="C180" s="217"/>
      <c r="D180" s="217"/>
      <c r="E180" s="217"/>
      <c r="F180" s="217"/>
      <c r="G180" s="218"/>
      <c r="H180" s="218"/>
      <c r="I180" s="218"/>
      <c r="J180" s="218"/>
      <c r="K180" s="218"/>
      <c r="L180" s="217"/>
      <c r="M180" s="217"/>
      <c r="N180" s="217"/>
      <c r="O180" s="217"/>
    </row>
    <row r="181" spans="1:15" x14ac:dyDescent="0.2">
      <c r="A181" s="217"/>
      <c r="B181" s="217"/>
      <c r="C181" s="217"/>
      <c r="D181" s="217"/>
      <c r="E181" s="217"/>
      <c r="F181" s="217"/>
      <c r="G181" s="218"/>
      <c r="H181" s="218"/>
      <c r="I181" s="218"/>
      <c r="J181" s="218"/>
      <c r="K181" s="218"/>
      <c r="L181" s="217"/>
      <c r="M181" s="217"/>
      <c r="N181" s="217"/>
      <c r="O181" s="217"/>
    </row>
    <row r="182" spans="1:15" x14ac:dyDescent="0.2">
      <c r="A182" s="217"/>
      <c r="B182" s="217"/>
      <c r="C182" s="217"/>
      <c r="D182" s="217"/>
      <c r="E182" s="217"/>
      <c r="F182" s="217"/>
      <c r="G182" s="218"/>
      <c r="H182" s="218"/>
      <c r="I182" s="218"/>
      <c r="J182" s="218"/>
      <c r="K182" s="218"/>
      <c r="L182" s="217"/>
      <c r="M182" s="217"/>
      <c r="N182" s="217"/>
      <c r="O182" s="217"/>
    </row>
    <row r="183" spans="1:15" x14ac:dyDescent="0.2">
      <c r="A183" s="217"/>
      <c r="B183" s="217"/>
      <c r="C183" s="217"/>
      <c r="D183" s="217"/>
      <c r="E183" s="217"/>
      <c r="F183" s="217"/>
      <c r="G183" s="218"/>
      <c r="H183" s="218"/>
      <c r="I183" s="218"/>
      <c r="J183" s="218"/>
      <c r="K183" s="218"/>
      <c r="L183" s="217"/>
      <c r="M183" s="217"/>
      <c r="N183" s="217"/>
      <c r="O183" s="217"/>
    </row>
    <row r="184" spans="1:15" x14ac:dyDescent="0.2">
      <c r="A184" s="217"/>
      <c r="B184" s="217"/>
      <c r="C184" s="217"/>
      <c r="D184" s="217"/>
      <c r="E184" s="217"/>
      <c r="F184" s="217"/>
      <c r="G184" s="218"/>
      <c r="H184" s="218"/>
      <c r="I184" s="218"/>
      <c r="J184" s="218"/>
      <c r="K184" s="218"/>
      <c r="L184" s="217"/>
      <c r="M184" s="217"/>
      <c r="N184" s="217"/>
      <c r="O184" s="217"/>
    </row>
    <row r="185" spans="1:15" x14ac:dyDescent="0.2">
      <c r="A185" s="217"/>
      <c r="B185" s="217"/>
      <c r="C185" s="217"/>
      <c r="D185" s="217"/>
      <c r="E185" s="217"/>
      <c r="F185" s="217"/>
      <c r="G185" s="218"/>
      <c r="H185" s="218"/>
      <c r="I185" s="218"/>
      <c r="J185" s="218"/>
      <c r="K185" s="218"/>
      <c r="L185" s="217"/>
      <c r="M185" s="217"/>
      <c r="N185" s="217"/>
      <c r="O185" s="217"/>
    </row>
    <row r="186" spans="1:15" x14ac:dyDescent="0.2">
      <c r="A186" s="217"/>
      <c r="B186" s="217"/>
      <c r="C186" s="217"/>
      <c r="D186" s="217"/>
      <c r="E186" s="217"/>
      <c r="F186" s="217"/>
      <c r="G186" s="218"/>
      <c r="H186" s="218"/>
      <c r="I186" s="218"/>
      <c r="J186" s="218"/>
      <c r="K186" s="218"/>
      <c r="L186" s="217"/>
      <c r="M186" s="217"/>
      <c r="N186" s="217"/>
      <c r="O186" s="217"/>
    </row>
    <row r="187" spans="1:15" x14ac:dyDescent="0.2">
      <c r="A187" s="217"/>
      <c r="B187" s="217"/>
      <c r="C187" s="217"/>
      <c r="D187" s="217"/>
      <c r="E187" s="217"/>
      <c r="F187" s="217"/>
      <c r="G187" s="218"/>
      <c r="H187" s="218"/>
      <c r="I187" s="218"/>
      <c r="J187" s="218"/>
      <c r="K187" s="218"/>
      <c r="L187" s="217"/>
      <c r="M187" s="217"/>
      <c r="N187" s="217"/>
      <c r="O187" s="217"/>
    </row>
    <row r="188" spans="1:15" x14ac:dyDescent="0.2">
      <c r="A188" s="217"/>
      <c r="B188" s="217"/>
      <c r="C188" s="217"/>
      <c r="D188" s="217"/>
      <c r="E188" s="217"/>
      <c r="F188" s="217"/>
      <c r="G188" s="218"/>
      <c r="H188" s="218"/>
      <c r="I188" s="218"/>
      <c r="J188" s="218"/>
      <c r="K188" s="218"/>
      <c r="L188" s="217"/>
      <c r="M188" s="217"/>
      <c r="N188" s="217"/>
      <c r="O188" s="217"/>
    </row>
    <row r="189" spans="1:15" x14ac:dyDescent="0.2">
      <c r="A189" s="217"/>
      <c r="B189" s="217"/>
      <c r="C189" s="217"/>
      <c r="D189" s="217"/>
      <c r="E189" s="217"/>
      <c r="F189" s="217"/>
      <c r="G189" s="218"/>
      <c r="H189" s="218"/>
      <c r="I189" s="218"/>
      <c r="J189" s="218"/>
      <c r="K189" s="218"/>
      <c r="L189" s="217"/>
      <c r="M189" s="217"/>
      <c r="N189" s="217"/>
      <c r="O189" s="217"/>
    </row>
    <row r="190" spans="1:15" x14ac:dyDescent="0.2">
      <c r="A190" s="217"/>
      <c r="B190" s="217"/>
      <c r="C190" s="217"/>
      <c r="D190" s="217"/>
      <c r="E190" s="217"/>
      <c r="F190" s="217"/>
      <c r="G190" s="218"/>
      <c r="H190" s="218"/>
      <c r="I190" s="218"/>
      <c r="J190" s="218"/>
      <c r="K190" s="218"/>
      <c r="L190" s="217"/>
      <c r="M190" s="217"/>
      <c r="N190" s="217"/>
      <c r="O190" s="217"/>
    </row>
    <row r="191" spans="1:15" x14ac:dyDescent="0.2">
      <c r="A191" s="217"/>
      <c r="B191" s="217"/>
      <c r="C191" s="217"/>
      <c r="D191" s="217"/>
      <c r="E191" s="217"/>
      <c r="F191" s="217"/>
      <c r="G191" s="218"/>
      <c r="H191" s="218"/>
      <c r="I191" s="218"/>
      <c r="J191" s="218"/>
      <c r="K191" s="218"/>
      <c r="L191" s="217"/>
      <c r="M191" s="217"/>
      <c r="N191" s="217"/>
      <c r="O191" s="217"/>
    </row>
    <row r="192" spans="1:15" x14ac:dyDescent="0.2">
      <c r="A192" s="217"/>
      <c r="B192" s="217"/>
      <c r="C192" s="217"/>
      <c r="D192" s="217"/>
      <c r="E192" s="217"/>
      <c r="F192" s="217"/>
      <c r="G192" s="218"/>
      <c r="H192" s="218"/>
      <c r="I192" s="218"/>
      <c r="J192" s="218"/>
      <c r="K192" s="218"/>
      <c r="L192" s="217"/>
      <c r="M192" s="217"/>
      <c r="N192" s="217"/>
      <c r="O192" s="217"/>
    </row>
    <row r="193" spans="1:15" x14ac:dyDescent="0.2">
      <c r="A193" s="217"/>
      <c r="B193" s="217"/>
      <c r="C193" s="217"/>
      <c r="D193" s="217"/>
      <c r="E193" s="217"/>
      <c r="F193" s="217"/>
      <c r="G193" s="218"/>
      <c r="H193" s="218"/>
      <c r="I193" s="218"/>
      <c r="J193" s="218"/>
      <c r="K193" s="218"/>
      <c r="L193" s="217"/>
      <c r="M193" s="217"/>
      <c r="N193" s="217"/>
      <c r="O193" s="217"/>
    </row>
    <row r="194" spans="1:15" x14ac:dyDescent="0.2">
      <c r="A194" s="217"/>
      <c r="B194" s="217"/>
      <c r="C194" s="217"/>
      <c r="D194" s="217"/>
      <c r="E194" s="217"/>
      <c r="F194" s="217"/>
      <c r="G194" s="218"/>
      <c r="H194" s="218"/>
      <c r="I194" s="218"/>
      <c r="J194" s="218"/>
      <c r="K194" s="218"/>
      <c r="L194" s="217"/>
      <c r="M194" s="217"/>
      <c r="N194" s="217"/>
      <c r="O194" s="217"/>
    </row>
    <row r="195" spans="1:15" x14ac:dyDescent="0.2">
      <c r="A195" s="217"/>
      <c r="B195" s="217"/>
      <c r="C195" s="217"/>
      <c r="D195" s="217"/>
      <c r="E195" s="217"/>
      <c r="F195" s="217"/>
      <c r="G195" s="218"/>
      <c r="H195" s="218"/>
      <c r="I195" s="218"/>
      <c r="J195" s="218"/>
      <c r="K195" s="218"/>
      <c r="L195" s="217"/>
      <c r="M195" s="217"/>
      <c r="N195" s="217"/>
      <c r="O195" s="217"/>
    </row>
    <row r="196" spans="1:15" x14ac:dyDescent="0.2">
      <c r="A196" s="217"/>
      <c r="B196" s="217"/>
      <c r="C196" s="217"/>
      <c r="D196" s="217"/>
      <c r="E196" s="217"/>
      <c r="F196" s="217"/>
      <c r="G196" s="218"/>
      <c r="H196" s="218"/>
      <c r="I196" s="218"/>
      <c r="J196" s="218"/>
      <c r="K196" s="218"/>
      <c r="L196" s="217"/>
      <c r="M196" s="217"/>
      <c r="N196" s="217"/>
      <c r="O196" s="217"/>
    </row>
    <row r="197" spans="1:15" x14ac:dyDescent="0.2">
      <c r="A197" s="217"/>
      <c r="B197" s="217"/>
      <c r="C197" s="217"/>
      <c r="D197" s="217"/>
      <c r="E197" s="217"/>
      <c r="F197" s="217"/>
      <c r="G197" s="218"/>
      <c r="H197" s="218"/>
      <c r="I197" s="218"/>
      <c r="J197" s="218"/>
      <c r="K197" s="218"/>
      <c r="L197" s="217"/>
      <c r="M197" s="217"/>
      <c r="N197" s="217"/>
      <c r="O197" s="217"/>
    </row>
    <row r="198" spans="1:15" x14ac:dyDescent="0.2">
      <c r="A198" s="217"/>
      <c r="B198" s="217"/>
      <c r="C198" s="217"/>
      <c r="D198" s="217"/>
      <c r="E198" s="217"/>
      <c r="F198" s="217"/>
      <c r="G198" s="218"/>
      <c r="H198" s="218"/>
      <c r="I198" s="218"/>
      <c r="J198" s="218"/>
      <c r="K198" s="218"/>
      <c r="L198" s="217"/>
      <c r="M198" s="217"/>
      <c r="N198" s="217"/>
      <c r="O198" s="217"/>
    </row>
    <row r="199" spans="1:15" x14ac:dyDescent="0.2">
      <c r="A199" s="217"/>
      <c r="B199" s="217"/>
      <c r="C199" s="217"/>
      <c r="D199" s="217"/>
      <c r="E199" s="217"/>
      <c r="F199" s="217"/>
      <c r="G199" s="218"/>
      <c r="H199" s="218"/>
      <c r="I199" s="218"/>
      <c r="J199" s="218"/>
      <c r="K199" s="218"/>
      <c r="L199" s="217"/>
      <c r="M199" s="217"/>
      <c r="N199" s="217"/>
      <c r="O199" s="217"/>
    </row>
    <row r="200" spans="1:15" x14ac:dyDescent="0.2">
      <c r="A200" s="217"/>
      <c r="B200" s="217"/>
      <c r="C200" s="217"/>
      <c r="D200" s="217"/>
      <c r="E200" s="217"/>
      <c r="F200" s="217"/>
      <c r="G200" s="218"/>
      <c r="H200" s="218"/>
      <c r="I200" s="218"/>
      <c r="J200" s="218"/>
      <c r="K200" s="218"/>
      <c r="L200" s="217"/>
      <c r="M200" s="217"/>
      <c r="N200" s="217"/>
      <c r="O200" s="217"/>
    </row>
    <row r="201" spans="1:15" x14ac:dyDescent="0.2">
      <c r="A201" s="217"/>
      <c r="B201" s="217"/>
      <c r="C201" s="217"/>
      <c r="D201" s="217"/>
      <c r="E201" s="217"/>
      <c r="F201" s="217"/>
      <c r="G201" s="218"/>
      <c r="H201" s="218"/>
      <c r="I201" s="218"/>
      <c r="J201" s="218"/>
      <c r="K201" s="218"/>
      <c r="L201" s="217"/>
      <c r="M201" s="217"/>
      <c r="N201" s="217"/>
      <c r="O201" s="217"/>
    </row>
    <row r="202" spans="1:15" x14ac:dyDescent="0.2">
      <c r="A202" s="217"/>
      <c r="B202" s="217"/>
      <c r="C202" s="217"/>
      <c r="D202" s="217"/>
      <c r="E202" s="217"/>
      <c r="F202" s="217"/>
      <c r="G202" s="218"/>
      <c r="H202" s="218"/>
      <c r="I202" s="218"/>
      <c r="J202" s="218"/>
      <c r="K202" s="218"/>
      <c r="L202" s="217"/>
      <c r="M202" s="217"/>
      <c r="N202" s="217"/>
      <c r="O202" s="217"/>
    </row>
    <row r="203" spans="1:15" x14ac:dyDescent="0.2">
      <c r="A203" s="217"/>
      <c r="B203" s="217"/>
      <c r="C203" s="217"/>
      <c r="D203" s="217"/>
      <c r="E203" s="217"/>
      <c r="F203" s="217"/>
      <c r="G203" s="218"/>
      <c r="H203" s="218"/>
      <c r="I203" s="218"/>
      <c r="J203" s="218"/>
      <c r="K203" s="218"/>
      <c r="L203" s="217"/>
      <c r="M203" s="217"/>
      <c r="N203" s="217"/>
      <c r="O203" s="217"/>
    </row>
    <row r="204" spans="1:15" x14ac:dyDescent="0.2">
      <c r="A204" s="217"/>
      <c r="B204" s="217"/>
      <c r="C204" s="217"/>
      <c r="D204" s="217"/>
      <c r="E204" s="217"/>
      <c r="F204" s="217"/>
      <c r="G204" s="218"/>
      <c r="H204" s="218"/>
      <c r="I204" s="218"/>
      <c r="J204" s="218"/>
      <c r="K204" s="218"/>
      <c r="L204" s="217"/>
      <c r="M204" s="217"/>
      <c r="N204" s="217"/>
      <c r="O204" s="217"/>
    </row>
    <row r="205" spans="1:15" x14ac:dyDescent="0.2">
      <c r="A205" s="217"/>
      <c r="B205" s="217"/>
      <c r="C205" s="217"/>
      <c r="D205" s="217"/>
      <c r="E205" s="217"/>
      <c r="F205" s="217"/>
      <c r="G205" s="218"/>
      <c r="H205" s="218"/>
      <c r="I205" s="218"/>
      <c r="J205" s="218"/>
      <c r="K205" s="218"/>
      <c r="L205" s="217"/>
      <c r="M205" s="217"/>
      <c r="N205" s="217"/>
      <c r="O205" s="217"/>
    </row>
    <row r="206" spans="1:15" x14ac:dyDescent="0.2">
      <c r="A206" s="217"/>
      <c r="B206" s="217"/>
      <c r="C206" s="217"/>
      <c r="D206" s="217"/>
      <c r="E206" s="217"/>
      <c r="F206" s="217"/>
      <c r="G206" s="218"/>
      <c r="H206" s="218"/>
      <c r="I206" s="218"/>
      <c r="J206" s="218"/>
      <c r="K206" s="218"/>
      <c r="L206" s="217"/>
      <c r="M206" s="217"/>
      <c r="N206" s="217"/>
      <c r="O206" s="217"/>
    </row>
    <row r="207" spans="1:15" x14ac:dyDescent="0.2">
      <c r="A207" s="217"/>
      <c r="B207" s="217"/>
      <c r="C207" s="217"/>
      <c r="D207" s="217"/>
      <c r="E207" s="217"/>
      <c r="F207" s="217"/>
      <c r="G207" s="218"/>
      <c r="H207" s="218"/>
      <c r="I207" s="218"/>
      <c r="J207" s="218"/>
      <c r="K207" s="218"/>
      <c r="L207" s="217"/>
      <c r="M207" s="217"/>
      <c r="N207" s="217"/>
      <c r="O207" s="217"/>
    </row>
    <row r="208" spans="1:15" x14ac:dyDescent="0.2">
      <c r="A208" s="217"/>
      <c r="B208" s="217"/>
      <c r="C208" s="217"/>
      <c r="D208" s="217"/>
      <c r="E208" s="217"/>
      <c r="F208" s="217"/>
      <c r="G208" s="218"/>
      <c r="H208" s="218"/>
      <c r="I208" s="218"/>
      <c r="J208" s="218"/>
      <c r="K208" s="218"/>
      <c r="L208" s="217"/>
      <c r="M208" s="217"/>
      <c r="N208" s="217"/>
      <c r="O208" s="217"/>
    </row>
    <row r="209" spans="1:15" x14ac:dyDescent="0.2">
      <c r="A209" s="217"/>
      <c r="B209" s="217"/>
      <c r="C209" s="217"/>
      <c r="D209" s="217"/>
      <c r="E209" s="217"/>
      <c r="F209" s="217"/>
      <c r="G209" s="218"/>
      <c r="H209" s="218"/>
      <c r="I209" s="218"/>
      <c r="J209" s="218"/>
      <c r="K209" s="218"/>
      <c r="L209" s="217"/>
      <c r="M209" s="217"/>
      <c r="N209" s="217"/>
      <c r="O209" s="217"/>
    </row>
    <row r="210" spans="1:15" x14ac:dyDescent="0.2">
      <c r="A210" s="217"/>
      <c r="B210" s="217"/>
      <c r="C210" s="217"/>
      <c r="D210" s="217"/>
      <c r="E210" s="217"/>
      <c r="F210" s="217"/>
      <c r="G210" s="218"/>
      <c r="H210" s="218"/>
      <c r="I210" s="218"/>
      <c r="J210" s="218"/>
      <c r="K210" s="218"/>
      <c r="L210" s="217"/>
      <c r="M210" s="217"/>
      <c r="N210" s="217"/>
      <c r="O210" s="217"/>
    </row>
    <row r="211" spans="1:15" x14ac:dyDescent="0.2">
      <c r="A211" s="217"/>
      <c r="B211" s="217"/>
      <c r="C211" s="217"/>
      <c r="D211" s="217"/>
      <c r="E211" s="217"/>
      <c r="F211" s="217"/>
      <c r="G211" s="218"/>
      <c r="H211" s="218"/>
      <c r="I211" s="218"/>
      <c r="J211" s="218"/>
      <c r="K211" s="218"/>
      <c r="L211" s="217"/>
      <c r="M211" s="217"/>
      <c r="N211" s="217"/>
      <c r="O211" s="217"/>
    </row>
    <row r="212" spans="1:15" x14ac:dyDescent="0.2">
      <c r="A212" s="217"/>
      <c r="B212" s="217"/>
      <c r="C212" s="217"/>
      <c r="D212" s="217"/>
      <c r="E212" s="217"/>
      <c r="F212" s="217"/>
      <c r="G212" s="218"/>
      <c r="H212" s="218"/>
      <c r="I212" s="218"/>
      <c r="J212" s="218"/>
      <c r="K212" s="218"/>
      <c r="L212" s="217"/>
      <c r="M212" s="217"/>
      <c r="N212" s="217"/>
      <c r="O212" s="217"/>
    </row>
    <row r="213" spans="1:15" x14ac:dyDescent="0.2">
      <c r="A213" s="217"/>
      <c r="B213" s="217"/>
      <c r="C213" s="217"/>
      <c r="D213" s="217"/>
      <c r="E213" s="217"/>
      <c r="F213" s="217"/>
      <c r="G213" s="218"/>
      <c r="H213" s="218"/>
      <c r="I213" s="218"/>
      <c r="J213" s="218"/>
      <c r="K213" s="218"/>
      <c r="L213" s="217"/>
      <c r="M213" s="217"/>
      <c r="N213" s="217"/>
      <c r="O213" s="217"/>
    </row>
    <row r="214" spans="1:15" x14ac:dyDescent="0.2">
      <c r="A214" s="217"/>
      <c r="B214" s="217"/>
      <c r="C214" s="217"/>
      <c r="D214" s="217"/>
      <c r="E214" s="217"/>
      <c r="F214" s="217"/>
      <c r="G214" s="218"/>
      <c r="H214" s="218"/>
      <c r="I214" s="218"/>
      <c r="J214" s="218"/>
      <c r="K214" s="218"/>
      <c r="L214" s="217"/>
      <c r="M214" s="217"/>
      <c r="N214" s="217"/>
      <c r="O214" s="217"/>
    </row>
    <row r="215" spans="1:15" x14ac:dyDescent="0.2">
      <c r="A215" s="217"/>
      <c r="B215" s="217"/>
      <c r="C215" s="217"/>
      <c r="D215" s="217"/>
      <c r="E215" s="217"/>
      <c r="F215" s="217"/>
      <c r="G215" s="218"/>
      <c r="H215" s="218"/>
      <c r="I215" s="218"/>
      <c r="J215" s="218"/>
      <c r="K215" s="218"/>
      <c r="L215" s="217"/>
      <c r="M215" s="217"/>
      <c r="N215" s="217"/>
      <c r="O215" s="217"/>
    </row>
    <row r="216" spans="1:15" x14ac:dyDescent="0.2">
      <c r="A216" s="217"/>
      <c r="B216" s="217"/>
      <c r="C216" s="217"/>
      <c r="D216" s="217"/>
      <c r="E216" s="217"/>
      <c r="F216" s="217"/>
      <c r="G216" s="218"/>
      <c r="H216" s="218"/>
      <c r="I216" s="218"/>
      <c r="J216" s="218"/>
      <c r="K216" s="218"/>
      <c r="L216" s="217"/>
      <c r="M216" s="217"/>
      <c r="N216" s="217"/>
      <c r="O216" s="217"/>
    </row>
    <row r="217" spans="1:15" x14ac:dyDescent="0.2">
      <c r="A217" s="217"/>
      <c r="B217" s="217"/>
      <c r="C217" s="217"/>
      <c r="D217" s="217"/>
      <c r="E217" s="217"/>
      <c r="F217" s="217"/>
      <c r="G217" s="218"/>
      <c r="H217" s="218"/>
      <c r="I217" s="218"/>
      <c r="J217" s="218"/>
      <c r="K217" s="218"/>
      <c r="L217" s="217"/>
      <c r="M217" s="217"/>
      <c r="N217" s="217"/>
      <c r="O217" s="217"/>
    </row>
    <row r="218" spans="1:15" x14ac:dyDescent="0.2">
      <c r="A218" s="217"/>
      <c r="B218" s="217"/>
      <c r="C218" s="217"/>
      <c r="D218" s="217"/>
      <c r="E218" s="217"/>
      <c r="F218" s="217"/>
      <c r="G218" s="218"/>
      <c r="H218" s="218"/>
      <c r="I218" s="218"/>
      <c r="J218" s="218"/>
      <c r="K218" s="218"/>
      <c r="L218" s="217"/>
      <c r="M218" s="217"/>
      <c r="N218" s="217"/>
      <c r="O218" s="217"/>
    </row>
    <row r="219" spans="1:15" x14ac:dyDescent="0.2">
      <c r="A219" s="217"/>
      <c r="B219" s="217"/>
      <c r="C219" s="217"/>
      <c r="D219" s="217"/>
      <c r="E219" s="217"/>
      <c r="F219" s="217"/>
      <c r="G219" s="218"/>
      <c r="H219" s="218"/>
      <c r="I219" s="218"/>
      <c r="J219" s="218"/>
      <c r="K219" s="218"/>
      <c r="L219" s="217"/>
      <c r="M219" s="217"/>
      <c r="N219" s="217"/>
      <c r="O219" s="217"/>
    </row>
    <row r="220" spans="1:15" x14ac:dyDescent="0.2">
      <c r="A220" s="217"/>
      <c r="B220" s="217"/>
      <c r="C220" s="217"/>
      <c r="D220" s="217"/>
      <c r="E220" s="217"/>
      <c r="F220" s="217"/>
      <c r="G220" s="218"/>
      <c r="H220" s="218"/>
      <c r="I220" s="218"/>
      <c r="J220" s="218"/>
      <c r="K220" s="218"/>
      <c r="L220" s="217"/>
      <c r="M220" s="217"/>
      <c r="N220" s="217"/>
      <c r="O220" s="217"/>
    </row>
    <row r="221" spans="1:15" x14ac:dyDescent="0.2">
      <c r="A221" s="217"/>
      <c r="B221" s="217"/>
      <c r="C221" s="217"/>
      <c r="D221" s="217"/>
      <c r="E221" s="217"/>
      <c r="F221" s="217"/>
      <c r="G221" s="218"/>
      <c r="H221" s="218"/>
      <c r="I221" s="218"/>
      <c r="J221" s="218"/>
      <c r="K221" s="218"/>
      <c r="L221" s="217"/>
      <c r="M221" s="217"/>
      <c r="N221" s="217"/>
      <c r="O221" s="217"/>
    </row>
    <row r="222" spans="1:15" x14ac:dyDescent="0.2">
      <c r="A222" s="217"/>
      <c r="B222" s="217"/>
      <c r="C222" s="217"/>
      <c r="D222" s="217"/>
      <c r="E222" s="217"/>
      <c r="F222" s="217"/>
      <c r="G222" s="218"/>
      <c r="H222" s="218"/>
      <c r="I222" s="218"/>
      <c r="J222" s="218"/>
      <c r="K222" s="218"/>
      <c r="L222" s="217"/>
      <c r="M222" s="217"/>
      <c r="N222" s="217"/>
      <c r="O222" s="217"/>
    </row>
    <row r="223" spans="1:15" x14ac:dyDescent="0.2">
      <c r="A223" s="217"/>
      <c r="B223" s="217"/>
      <c r="C223" s="217"/>
      <c r="D223" s="217"/>
      <c r="E223" s="217"/>
      <c r="F223" s="217"/>
      <c r="G223" s="218"/>
      <c r="H223" s="218"/>
      <c r="I223" s="218"/>
      <c r="J223" s="218"/>
      <c r="K223" s="218"/>
      <c r="L223" s="217"/>
      <c r="M223" s="217"/>
      <c r="N223" s="217"/>
      <c r="O223" s="217"/>
    </row>
    <row r="224" spans="1:15" x14ac:dyDescent="0.2">
      <c r="A224" s="217"/>
      <c r="B224" s="217"/>
      <c r="C224" s="217"/>
      <c r="D224" s="217"/>
      <c r="E224" s="217"/>
      <c r="F224" s="217"/>
      <c r="G224" s="218"/>
      <c r="H224" s="218"/>
      <c r="I224" s="218"/>
      <c r="J224" s="218"/>
      <c r="K224" s="218"/>
      <c r="L224" s="217"/>
      <c r="M224" s="217"/>
      <c r="N224" s="217"/>
      <c r="O224" s="217"/>
    </row>
    <row r="225" spans="1:15" x14ac:dyDescent="0.2">
      <c r="A225" s="217"/>
      <c r="B225" s="217"/>
      <c r="C225" s="217"/>
      <c r="D225" s="217"/>
      <c r="E225" s="217"/>
      <c r="F225" s="217"/>
      <c r="G225" s="218"/>
      <c r="H225" s="218"/>
      <c r="I225" s="218"/>
      <c r="J225" s="218"/>
      <c r="K225" s="218"/>
      <c r="L225" s="217"/>
      <c r="M225" s="217"/>
      <c r="N225" s="217"/>
      <c r="O225" s="217"/>
    </row>
    <row r="226" spans="1:15" x14ac:dyDescent="0.2">
      <c r="A226" s="217"/>
      <c r="B226" s="217"/>
      <c r="C226" s="217"/>
      <c r="D226" s="217"/>
      <c r="E226" s="217"/>
      <c r="F226" s="217"/>
      <c r="G226" s="218"/>
      <c r="H226" s="218"/>
      <c r="I226" s="218"/>
      <c r="J226" s="218"/>
      <c r="K226" s="218"/>
      <c r="L226" s="217"/>
      <c r="M226" s="217"/>
      <c r="N226" s="217"/>
      <c r="O226" s="217"/>
    </row>
    <row r="227" spans="1:15" x14ac:dyDescent="0.2">
      <c r="A227" s="217"/>
      <c r="B227" s="217"/>
      <c r="C227" s="217"/>
      <c r="D227" s="217"/>
      <c r="E227" s="217"/>
      <c r="F227" s="217"/>
      <c r="G227" s="218"/>
      <c r="H227" s="218"/>
      <c r="I227" s="218"/>
      <c r="J227" s="218"/>
      <c r="K227" s="218"/>
      <c r="L227" s="217"/>
      <c r="M227" s="217"/>
      <c r="N227" s="217"/>
      <c r="O227" s="217"/>
    </row>
    <row r="228" spans="1:15" x14ac:dyDescent="0.2">
      <c r="A228" s="217"/>
      <c r="B228" s="217"/>
      <c r="C228" s="217"/>
      <c r="D228" s="217"/>
      <c r="E228" s="217"/>
      <c r="F228" s="217"/>
      <c r="G228" s="218"/>
      <c r="H228" s="218"/>
      <c r="I228" s="218"/>
      <c r="J228" s="218"/>
      <c r="K228" s="218"/>
      <c r="L228" s="217"/>
      <c r="M228" s="217"/>
      <c r="N228" s="217"/>
      <c r="O228" s="217"/>
    </row>
    <row r="229" spans="1:15" x14ac:dyDescent="0.2">
      <c r="A229" s="217"/>
      <c r="B229" s="217"/>
      <c r="C229" s="217"/>
      <c r="D229" s="217"/>
      <c r="E229" s="217"/>
      <c r="F229" s="217"/>
      <c r="G229" s="218"/>
      <c r="H229" s="218"/>
      <c r="I229" s="218"/>
      <c r="J229" s="218"/>
      <c r="K229" s="218"/>
      <c r="L229" s="217"/>
      <c r="M229" s="217"/>
      <c r="N229" s="217"/>
      <c r="O229" s="217"/>
    </row>
    <row r="230" spans="1:15" x14ac:dyDescent="0.2">
      <c r="A230" s="217"/>
      <c r="B230" s="217"/>
      <c r="C230" s="217"/>
      <c r="D230" s="217"/>
      <c r="E230" s="217"/>
      <c r="F230" s="217"/>
      <c r="G230" s="218"/>
      <c r="H230" s="218"/>
      <c r="I230" s="218"/>
      <c r="J230" s="218"/>
      <c r="K230" s="218"/>
      <c r="L230" s="217"/>
      <c r="M230" s="217"/>
      <c r="N230" s="217"/>
      <c r="O230" s="217"/>
    </row>
    <row r="231" spans="1:15" x14ac:dyDescent="0.2">
      <c r="A231" s="217"/>
      <c r="B231" s="217"/>
      <c r="C231" s="217"/>
      <c r="D231" s="217"/>
      <c r="E231" s="217"/>
      <c r="F231" s="217"/>
      <c r="G231" s="218"/>
      <c r="H231" s="218"/>
      <c r="I231" s="218"/>
      <c r="J231" s="218"/>
      <c r="K231" s="218"/>
      <c r="L231" s="217"/>
      <c r="M231" s="217"/>
      <c r="N231" s="217"/>
      <c r="O231" s="217"/>
    </row>
    <row r="232" spans="1:15" x14ac:dyDescent="0.2">
      <c r="A232" s="217"/>
      <c r="B232" s="217"/>
      <c r="C232" s="217"/>
      <c r="D232" s="217"/>
      <c r="E232" s="217"/>
      <c r="F232" s="217"/>
      <c r="G232" s="218"/>
      <c r="H232" s="218"/>
      <c r="I232" s="218"/>
      <c r="J232" s="218"/>
      <c r="K232" s="218"/>
      <c r="L232" s="217"/>
      <c r="M232" s="217"/>
      <c r="N232" s="217"/>
      <c r="O232" s="217"/>
    </row>
    <row r="233" spans="1:15" x14ac:dyDescent="0.2">
      <c r="A233" s="217"/>
      <c r="B233" s="217"/>
      <c r="C233" s="217"/>
      <c r="D233" s="217"/>
      <c r="E233" s="217"/>
      <c r="F233" s="217"/>
      <c r="G233" s="218"/>
      <c r="H233" s="218"/>
      <c r="I233" s="218"/>
      <c r="J233" s="218"/>
      <c r="K233" s="218"/>
      <c r="L233" s="217"/>
      <c r="M233" s="217"/>
      <c r="N233" s="217"/>
      <c r="O233" s="217"/>
    </row>
    <row r="234" spans="1:15" x14ac:dyDescent="0.2">
      <c r="A234" s="217"/>
      <c r="B234" s="217"/>
      <c r="C234" s="217"/>
      <c r="D234" s="217"/>
      <c r="E234" s="217"/>
      <c r="F234" s="217"/>
      <c r="G234" s="218"/>
      <c r="H234" s="218"/>
      <c r="I234" s="218"/>
      <c r="J234" s="218"/>
      <c r="K234" s="218"/>
      <c r="L234" s="217"/>
      <c r="M234" s="217"/>
      <c r="N234" s="217"/>
      <c r="O234" s="217"/>
    </row>
    <row r="235" spans="1:15" x14ac:dyDescent="0.2">
      <c r="A235" s="217"/>
      <c r="B235" s="217"/>
      <c r="C235" s="217"/>
      <c r="D235" s="217"/>
      <c r="E235" s="217"/>
      <c r="F235" s="217"/>
      <c r="G235" s="218"/>
      <c r="H235" s="218"/>
      <c r="I235" s="218"/>
      <c r="J235" s="218"/>
      <c r="K235" s="218"/>
      <c r="L235" s="217"/>
      <c r="M235" s="217"/>
      <c r="N235" s="217"/>
      <c r="O235" s="217"/>
    </row>
    <row r="236" spans="1:15" x14ac:dyDescent="0.2">
      <c r="A236" s="217"/>
      <c r="B236" s="217"/>
      <c r="C236" s="217"/>
      <c r="D236" s="217"/>
      <c r="E236" s="217"/>
      <c r="F236" s="217"/>
      <c r="G236" s="218"/>
      <c r="H236" s="218"/>
      <c r="I236" s="218"/>
      <c r="J236" s="218"/>
      <c r="K236" s="218"/>
      <c r="L236" s="217"/>
      <c r="M236" s="217"/>
      <c r="N236" s="217"/>
      <c r="O236" s="217"/>
    </row>
    <row r="237" spans="1:15" x14ac:dyDescent="0.2">
      <c r="A237" s="217"/>
      <c r="B237" s="217"/>
      <c r="C237" s="217"/>
      <c r="D237" s="217"/>
      <c r="E237" s="217"/>
      <c r="F237" s="217"/>
      <c r="G237" s="218"/>
      <c r="H237" s="218"/>
      <c r="I237" s="218"/>
      <c r="J237" s="218"/>
      <c r="K237" s="218"/>
      <c r="L237" s="217"/>
      <c r="M237" s="217"/>
      <c r="N237" s="217"/>
      <c r="O237" s="217"/>
    </row>
    <row r="238" spans="1:15" x14ac:dyDescent="0.2">
      <c r="A238" s="217"/>
      <c r="B238" s="217"/>
      <c r="C238" s="217"/>
      <c r="D238" s="217"/>
      <c r="E238" s="217"/>
      <c r="F238" s="217"/>
      <c r="G238" s="218"/>
      <c r="H238" s="218"/>
      <c r="I238" s="218"/>
      <c r="J238" s="218"/>
      <c r="K238" s="218"/>
      <c r="L238" s="217"/>
      <c r="M238" s="217"/>
      <c r="N238" s="217"/>
      <c r="O238" s="217"/>
    </row>
    <row r="239" spans="1:15" x14ac:dyDescent="0.2">
      <c r="A239" s="217"/>
      <c r="B239" s="217"/>
      <c r="C239" s="217"/>
      <c r="D239" s="217"/>
      <c r="E239" s="217"/>
      <c r="F239" s="217"/>
      <c r="G239" s="218"/>
      <c r="H239" s="218"/>
      <c r="I239" s="218"/>
      <c r="J239" s="218"/>
      <c r="K239" s="218"/>
      <c r="L239" s="217"/>
      <c r="M239" s="217"/>
      <c r="N239" s="217"/>
      <c r="O239" s="217"/>
    </row>
    <row r="240" spans="1:15" x14ac:dyDescent="0.2">
      <c r="A240" s="217"/>
      <c r="B240" s="217"/>
      <c r="C240" s="217"/>
      <c r="D240" s="217"/>
      <c r="E240" s="217"/>
      <c r="F240" s="217"/>
      <c r="G240" s="218"/>
      <c r="H240" s="218"/>
      <c r="I240" s="218"/>
      <c r="J240" s="218"/>
      <c r="K240" s="218"/>
      <c r="L240" s="217"/>
      <c r="M240" s="217"/>
      <c r="N240" s="217"/>
      <c r="O240" s="217"/>
    </row>
    <row r="241" spans="1:15" x14ac:dyDescent="0.2">
      <c r="A241" s="217"/>
      <c r="B241" s="217"/>
      <c r="C241" s="217"/>
      <c r="D241" s="217"/>
      <c r="E241" s="217"/>
      <c r="F241" s="217"/>
      <c r="G241" s="218"/>
      <c r="H241" s="218"/>
      <c r="I241" s="218"/>
      <c r="J241" s="218"/>
      <c r="K241" s="218"/>
      <c r="L241" s="217"/>
      <c r="M241" s="217"/>
      <c r="N241" s="217"/>
      <c r="O241" s="217"/>
    </row>
    <row r="242" spans="1:15" x14ac:dyDescent="0.2">
      <c r="A242" s="217"/>
      <c r="B242" s="217"/>
      <c r="C242" s="217"/>
      <c r="D242" s="217"/>
      <c r="E242" s="217"/>
      <c r="F242" s="217"/>
      <c r="G242" s="218"/>
      <c r="H242" s="218"/>
      <c r="I242" s="218"/>
      <c r="J242" s="218"/>
      <c r="K242" s="218"/>
      <c r="L242" s="217"/>
      <c r="M242" s="217"/>
      <c r="N242" s="217"/>
      <c r="O242" s="217"/>
    </row>
    <row r="243" spans="1:15" x14ac:dyDescent="0.2">
      <c r="A243" s="217"/>
      <c r="B243" s="217"/>
      <c r="C243" s="217"/>
      <c r="D243" s="217"/>
      <c r="E243" s="217"/>
      <c r="F243" s="217"/>
      <c r="G243" s="218"/>
      <c r="H243" s="218"/>
      <c r="I243" s="218"/>
      <c r="J243" s="218"/>
      <c r="K243" s="218"/>
      <c r="L243" s="217"/>
      <c r="M243" s="217"/>
      <c r="N243" s="217"/>
      <c r="O243" s="217"/>
    </row>
    <row r="244" spans="1:15" x14ac:dyDescent="0.2">
      <c r="A244" s="217"/>
      <c r="B244" s="217"/>
      <c r="C244" s="217"/>
      <c r="D244" s="217"/>
      <c r="E244" s="217"/>
      <c r="F244" s="217"/>
      <c r="G244" s="218"/>
      <c r="H244" s="218"/>
      <c r="I244" s="218"/>
      <c r="J244" s="218"/>
      <c r="K244" s="218"/>
      <c r="L244" s="217"/>
      <c r="M244" s="217"/>
      <c r="N244" s="217"/>
      <c r="O244" s="217"/>
    </row>
    <row r="245" spans="1:15" x14ac:dyDescent="0.2">
      <c r="A245" s="217"/>
      <c r="B245" s="217"/>
      <c r="C245" s="217"/>
      <c r="D245" s="217"/>
      <c r="E245" s="217"/>
      <c r="F245" s="217"/>
      <c r="G245" s="218"/>
      <c r="H245" s="218"/>
      <c r="I245" s="218"/>
      <c r="J245" s="218"/>
      <c r="K245" s="218"/>
      <c r="L245" s="217"/>
      <c r="M245" s="217"/>
      <c r="N245" s="217"/>
      <c r="O245" s="217"/>
    </row>
    <row r="246" spans="1:15" x14ac:dyDescent="0.2">
      <c r="A246" s="217"/>
      <c r="B246" s="217"/>
      <c r="C246" s="217"/>
      <c r="D246" s="217"/>
      <c r="E246" s="217"/>
      <c r="F246" s="217"/>
      <c r="G246" s="218"/>
      <c r="H246" s="218"/>
      <c r="I246" s="218"/>
      <c r="J246" s="218"/>
      <c r="K246" s="218"/>
      <c r="L246" s="217"/>
      <c r="M246" s="217"/>
      <c r="N246" s="217"/>
      <c r="O246" s="217"/>
    </row>
    <row r="247" spans="1:15" x14ac:dyDescent="0.2">
      <c r="A247" s="217"/>
      <c r="B247" s="217"/>
      <c r="C247" s="217"/>
      <c r="D247" s="217"/>
      <c r="E247" s="217"/>
      <c r="F247" s="217"/>
      <c r="G247" s="218"/>
      <c r="H247" s="218"/>
      <c r="I247" s="218"/>
      <c r="J247" s="218"/>
      <c r="K247" s="218"/>
      <c r="L247" s="217"/>
      <c r="M247" s="217"/>
      <c r="N247" s="217"/>
      <c r="O247" s="217"/>
    </row>
    <row r="248" spans="1:15" x14ac:dyDescent="0.2">
      <c r="A248" s="217"/>
      <c r="B248" s="217"/>
      <c r="C248" s="217"/>
      <c r="D248" s="217"/>
      <c r="E248" s="217"/>
      <c r="F248" s="217"/>
      <c r="G248" s="218"/>
      <c r="H248" s="218"/>
      <c r="I248" s="218"/>
      <c r="J248" s="218"/>
      <c r="K248" s="218"/>
      <c r="L248" s="217"/>
      <c r="M248" s="217"/>
      <c r="N248" s="217"/>
      <c r="O248" s="217"/>
    </row>
    <row r="249" spans="1:15" x14ac:dyDescent="0.2">
      <c r="A249" s="217"/>
      <c r="B249" s="217"/>
      <c r="C249" s="217"/>
      <c r="D249" s="217"/>
      <c r="E249" s="217"/>
      <c r="F249" s="217"/>
      <c r="G249" s="218"/>
      <c r="H249" s="218"/>
      <c r="I249" s="218"/>
      <c r="J249" s="218"/>
      <c r="K249" s="218"/>
      <c r="L249" s="217"/>
      <c r="M249" s="217"/>
      <c r="N249" s="217"/>
      <c r="O249" s="217"/>
    </row>
    <row r="250" spans="1:15" x14ac:dyDescent="0.2">
      <c r="A250" s="217"/>
      <c r="B250" s="217"/>
      <c r="C250" s="217"/>
      <c r="D250" s="217"/>
      <c r="E250" s="217"/>
      <c r="F250" s="217"/>
      <c r="G250" s="218"/>
      <c r="H250" s="218"/>
      <c r="I250" s="218"/>
      <c r="J250" s="218"/>
      <c r="K250" s="218"/>
      <c r="L250" s="217"/>
      <c r="M250" s="217"/>
      <c r="N250" s="217"/>
      <c r="O250" s="217"/>
    </row>
    <row r="251" spans="1:15" x14ac:dyDescent="0.2">
      <c r="A251" s="217"/>
      <c r="B251" s="217"/>
      <c r="C251" s="217"/>
      <c r="D251" s="217"/>
      <c r="E251" s="217"/>
      <c r="F251" s="217"/>
      <c r="G251" s="218"/>
      <c r="H251" s="218"/>
      <c r="I251" s="218"/>
      <c r="J251" s="218"/>
      <c r="K251" s="218"/>
      <c r="L251" s="217"/>
      <c r="M251" s="217"/>
      <c r="N251" s="217"/>
      <c r="O251" s="217"/>
    </row>
    <row r="252" spans="1:15" x14ac:dyDescent="0.2">
      <c r="A252" s="217"/>
      <c r="B252" s="217"/>
      <c r="C252" s="217"/>
      <c r="D252" s="217"/>
      <c r="E252" s="217"/>
      <c r="F252" s="217"/>
      <c r="G252" s="218"/>
      <c r="H252" s="218"/>
      <c r="I252" s="218"/>
      <c r="J252" s="218"/>
      <c r="K252" s="218"/>
      <c r="L252" s="217"/>
      <c r="M252" s="217"/>
      <c r="N252" s="217"/>
      <c r="O252" s="217"/>
    </row>
    <row r="253" spans="1:15" x14ac:dyDescent="0.2">
      <c r="A253" s="217"/>
      <c r="B253" s="217"/>
      <c r="C253" s="217"/>
      <c r="D253" s="217"/>
      <c r="E253" s="217"/>
      <c r="F253" s="217"/>
      <c r="G253" s="218"/>
      <c r="H253" s="218"/>
      <c r="I253" s="218"/>
      <c r="J253" s="218"/>
      <c r="K253" s="218"/>
      <c r="L253" s="217"/>
      <c r="M253" s="217"/>
      <c r="N253" s="217"/>
      <c r="O253" s="217"/>
    </row>
    <row r="254" spans="1:15" x14ac:dyDescent="0.2">
      <c r="A254" s="217"/>
      <c r="B254" s="217"/>
      <c r="C254" s="217"/>
      <c r="D254" s="217"/>
      <c r="E254" s="217"/>
      <c r="F254" s="217"/>
      <c r="G254" s="218"/>
      <c r="H254" s="218"/>
      <c r="I254" s="218"/>
      <c r="J254" s="218"/>
      <c r="K254" s="218"/>
      <c r="L254" s="217"/>
      <c r="M254" s="217"/>
      <c r="N254" s="217"/>
      <c r="O254" s="217"/>
    </row>
    <row r="255" spans="1:15" x14ac:dyDescent="0.2">
      <c r="A255" s="217"/>
      <c r="B255" s="217"/>
      <c r="C255" s="217"/>
      <c r="D255" s="217"/>
      <c r="E255" s="217"/>
      <c r="F255" s="217"/>
      <c r="G255" s="218"/>
      <c r="H255" s="218"/>
      <c r="I255" s="218"/>
      <c r="J255" s="218"/>
      <c r="K255" s="218"/>
      <c r="L255" s="217"/>
      <c r="M255" s="217"/>
      <c r="N255" s="217"/>
      <c r="O255" s="217"/>
    </row>
    <row r="256" spans="1:15" x14ac:dyDescent="0.2">
      <c r="A256" s="217"/>
      <c r="B256" s="217"/>
      <c r="C256" s="217"/>
      <c r="D256" s="217"/>
      <c r="E256" s="217"/>
      <c r="F256" s="217"/>
      <c r="G256" s="218"/>
      <c r="H256" s="218"/>
      <c r="I256" s="218"/>
      <c r="J256" s="218"/>
      <c r="K256" s="218"/>
      <c r="L256" s="217"/>
      <c r="M256" s="217"/>
      <c r="N256" s="217"/>
      <c r="O256" s="217"/>
    </row>
    <row r="257" spans="1:15" x14ac:dyDescent="0.2">
      <c r="A257" s="217"/>
      <c r="B257" s="217"/>
      <c r="C257" s="217"/>
      <c r="D257" s="217"/>
      <c r="E257" s="217"/>
      <c r="F257" s="217"/>
      <c r="G257" s="218"/>
      <c r="H257" s="218"/>
      <c r="I257" s="218"/>
      <c r="J257" s="218"/>
      <c r="K257" s="218"/>
      <c r="L257" s="217"/>
      <c r="M257" s="217"/>
      <c r="N257" s="217"/>
      <c r="O257" s="217"/>
    </row>
    <row r="258" spans="1:15" x14ac:dyDescent="0.2">
      <c r="A258" s="217"/>
      <c r="B258" s="217"/>
      <c r="C258" s="217"/>
      <c r="D258" s="217"/>
      <c r="E258" s="217"/>
      <c r="F258" s="217"/>
      <c r="G258" s="218"/>
      <c r="H258" s="218"/>
      <c r="I258" s="218"/>
      <c r="J258" s="218"/>
      <c r="K258" s="218"/>
      <c r="L258" s="217"/>
      <c r="M258" s="217"/>
      <c r="N258" s="217"/>
      <c r="O258" s="217"/>
    </row>
    <row r="259" spans="1:15" x14ac:dyDescent="0.2">
      <c r="A259" s="217"/>
      <c r="B259" s="217"/>
      <c r="C259" s="217"/>
      <c r="D259" s="217"/>
      <c r="E259" s="217"/>
      <c r="F259" s="217"/>
      <c r="G259" s="218"/>
      <c r="H259" s="218"/>
      <c r="I259" s="218"/>
      <c r="J259" s="218"/>
      <c r="K259" s="218"/>
      <c r="L259" s="217"/>
      <c r="M259" s="217"/>
      <c r="N259" s="217"/>
      <c r="O259" s="217"/>
    </row>
    <row r="260" spans="1:15" x14ac:dyDescent="0.2">
      <c r="A260" s="217"/>
      <c r="B260" s="217"/>
      <c r="C260" s="217"/>
      <c r="D260" s="217"/>
      <c r="E260" s="217"/>
      <c r="F260" s="217"/>
      <c r="G260" s="218"/>
      <c r="H260" s="218"/>
      <c r="I260" s="218"/>
      <c r="J260" s="218"/>
      <c r="K260" s="218"/>
      <c r="L260" s="217"/>
      <c r="M260" s="217"/>
      <c r="N260" s="217"/>
      <c r="O260" s="217"/>
    </row>
    <row r="261" spans="1:15" x14ac:dyDescent="0.2">
      <c r="A261" s="217"/>
      <c r="B261" s="217"/>
      <c r="C261" s="217"/>
      <c r="D261" s="217"/>
      <c r="E261" s="217"/>
      <c r="F261" s="217"/>
      <c r="G261" s="218"/>
      <c r="H261" s="218"/>
      <c r="I261" s="218"/>
      <c r="J261" s="218"/>
      <c r="K261" s="218"/>
      <c r="L261" s="217"/>
      <c r="M261" s="217"/>
      <c r="N261" s="217"/>
      <c r="O261" s="217"/>
    </row>
    <row r="262" spans="1:15" x14ac:dyDescent="0.2">
      <c r="A262" s="217"/>
      <c r="B262" s="217"/>
      <c r="C262" s="217"/>
      <c r="D262" s="217"/>
      <c r="E262" s="217"/>
      <c r="F262" s="217"/>
      <c r="G262" s="218"/>
      <c r="H262" s="218"/>
      <c r="I262" s="218"/>
      <c r="J262" s="218"/>
      <c r="K262" s="218"/>
      <c r="L262" s="217"/>
      <c r="M262" s="217"/>
      <c r="N262" s="217"/>
      <c r="O262" s="217"/>
    </row>
    <row r="263" spans="1:15" x14ac:dyDescent="0.2">
      <c r="A263" s="217"/>
      <c r="B263" s="217"/>
      <c r="C263" s="217"/>
      <c r="D263" s="217"/>
      <c r="E263" s="217"/>
      <c r="F263" s="217"/>
      <c r="G263" s="218"/>
      <c r="H263" s="218"/>
      <c r="I263" s="218"/>
      <c r="J263" s="218"/>
      <c r="K263" s="218"/>
      <c r="L263" s="217"/>
      <c r="M263" s="217"/>
      <c r="N263" s="217"/>
      <c r="O263" s="217"/>
    </row>
    <row r="264" spans="1:15" x14ac:dyDescent="0.2">
      <c r="A264" s="217"/>
      <c r="B264" s="217"/>
      <c r="C264" s="217"/>
      <c r="D264" s="217"/>
      <c r="E264" s="217"/>
      <c r="F264" s="217"/>
      <c r="G264" s="218"/>
      <c r="H264" s="218"/>
      <c r="I264" s="218"/>
      <c r="J264" s="218"/>
      <c r="K264" s="218"/>
      <c r="L264" s="217"/>
      <c r="M264" s="217"/>
      <c r="N264" s="217"/>
      <c r="O264" s="217"/>
    </row>
    <row r="265" spans="1:15" x14ac:dyDescent="0.2">
      <c r="A265" s="217"/>
      <c r="B265" s="217"/>
      <c r="C265" s="217"/>
      <c r="D265" s="217"/>
      <c r="E265" s="217"/>
      <c r="F265" s="217"/>
      <c r="G265" s="218"/>
      <c r="H265" s="218"/>
      <c r="I265" s="218"/>
      <c r="J265" s="218"/>
      <c r="K265" s="218"/>
      <c r="L265" s="217"/>
      <c r="M265" s="217"/>
      <c r="N265" s="217"/>
      <c r="O265" s="217"/>
    </row>
    <row r="266" spans="1:15" x14ac:dyDescent="0.2">
      <c r="A266" s="217"/>
      <c r="B266" s="217"/>
      <c r="C266" s="217"/>
      <c r="D266" s="217"/>
      <c r="E266" s="217"/>
      <c r="F266" s="217"/>
      <c r="G266" s="218"/>
      <c r="H266" s="218"/>
      <c r="I266" s="218"/>
      <c r="J266" s="218"/>
      <c r="K266" s="218"/>
      <c r="L266" s="217"/>
      <c r="M266" s="217"/>
      <c r="N266" s="217"/>
      <c r="O266" s="217"/>
    </row>
    <row r="267" spans="1:15" x14ac:dyDescent="0.2">
      <c r="A267" s="217"/>
      <c r="B267" s="217"/>
      <c r="C267" s="217"/>
      <c r="D267" s="217"/>
      <c r="E267" s="217"/>
      <c r="F267" s="217"/>
      <c r="G267" s="218"/>
      <c r="H267" s="218"/>
      <c r="I267" s="218"/>
      <c r="J267" s="218"/>
      <c r="K267" s="218"/>
      <c r="L267" s="217"/>
      <c r="M267" s="217"/>
      <c r="N267" s="217"/>
      <c r="O267" s="217"/>
    </row>
    <row r="268" spans="1:15" x14ac:dyDescent="0.2">
      <c r="A268" s="217"/>
      <c r="B268" s="217"/>
      <c r="C268" s="217"/>
      <c r="D268" s="217"/>
      <c r="E268" s="217"/>
      <c r="F268" s="217"/>
      <c r="G268" s="218"/>
      <c r="H268" s="218"/>
      <c r="I268" s="218"/>
      <c r="J268" s="218"/>
      <c r="K268" s="218"/>
      <c r="L268" s="217"/>
      <c r="M268" s="217"/>
      <c r="N268" s="217"/>
      <c r="O268" s="217"/>
    </row>
    <row r="269" spans="1:15" x14ac:dyDescent="0.2">
      <c r="A269" s="217"/>
      <c r="B269" s="217"/>
      <c r="C269" s="217"/>
      <c r="D269" s="217"/>
      <c r="E269" s="217"/>
      <c r="F269" s="217"/>
      <c r="G269" s="218"/>
      <c r="H269" s="218"/>
      <c r="I269" s="218"/>
      <c r="J269" s="218"/>
      <c r="K269" s="218"/>
      <c r="L269" s="217"/>
      <c r="M269" s="217"/>
      <c r="N269" s="217"/>
      <c r="O269" s="217"/>
    </row>
    <row r="270" spans="1:15" x14ac:dyDescent="0.2">
      <c r="A270" s="217"/>
      <c r="B270" s="217"/>
      <c r="C270" s="217"/>
      <c r="D270" s="217"/>
      <c r="E270" s="217"/>
      <c r="F270" s="217"/>
      <c r="G270" s="218"/>
      <c r="H270" s="218"/>
      <c r="I270" s="218"/>
      <c r="J270" s="218"/>
      <c r="K270" s="218"/>
      <c r="L270" s="217"/>
      <c r="M270" s="217"/>
      <c r="N270" s="217"/>
      <c r="O270" s="217"/>
    </row>
    <row r="271" spans="1:15" x14ac:dyDescent="0.2">
      <c r="A271" s="217"/>
      <c r="B271" s="217"/>
      <c r="C271" s="217"/>
      <c r="D271" s="217"/>
      <c r="E271" s="217"/>
      <c r="F271" s="217"/>
      <c r="G271" s="218"/>
      <c r="H271" s="218"/>
      <c r="I271" s="218"/>
      <c r="J271" s="218"/>
      <c r="K271" s="218"/>
      <c r="L271" s="217"/>
      <c r="M271" s="217"/>
      <c r="N271" s="217"/>
      <c r="O271" s="217"/>
    </row>
    <row r="272" spans="1:15" x14ac:dyDescent="0.2">
      <c r="A272" s="217"/>
      <c r="B272" s="217"/>
      <c r="C272" s="217"/>
      <c r="D272" s="217"/>
      <c r="E272" s="217"/>
      <c r="F272" s="217"/>
      <c r="G272" s="218"/>
      <c r="H272" s="218"/>
      <c r="I272" s="218"/>
      <c r="J272" s="218"/>
      <c r="K272" s="218"/>
      <c r="L272" s="217"/>
      <c r="M272" s="217"/>
      <c r="N272" s="217"/>
      <c r="O272" s="217"/>
    </row>
    <row r="273" spans="1:15" x14ac:dyDescent="0.2">
      <c r="A273" s="217"/>
      <c r="B273" s="217"/>
      <c r="C273" s="217"/>
      <c r="D273" s="217"/>
      <c r="E273" s="217"/>
      <c r="F273" s="217"/>
      <c r="G273" s="218"/>
      <c r="H273" s="218"/>
      <c r="I273" s="218"/>
      <c r="J273" s="218"/>
      <c r="K273" s="218"/>
      <c r="L273" s="217"/>
      <c r="M273" s="217"/>
      <c r="N273" s="217"/>
      <c r="O273" s="217"/>
    </row>
    <row r="274" spans="1:15" x14ac:dyDescent="0.2">
      <c r="A274" s="217"/>
      <c r="B274" s="217"/>
      <c r="C274" s="217"/>
      <c r="D274" s="217"/>
      <c r="E274" s="217"/>
      <c r="F274" s="217"/>
      <c r="G274" s="218"/>
      <c r="H274" s="218"/>
      <c r="I274" s="218"/>
      <c r="J274" s="218"/>
      <c r="K274" s="218"/>
      <c r="L274" s="217"/>
      <c r="M274" s="217"/>
      <c r="N274" s="217"/>
      <c r="O274" s="217"/>
    </row>
    <row r="275" spans="1:15" x14ac:dyDescent="0.2">
      <c r="A275" s="217"/>
      <c r="B275" s="217"/>
      <c r="C275" s="217"/>
      <c r="D275" s="217"/>
      <c r="E275" s="217"/>
      <c r="F275" s="217"/>
      <c r="G275" s="218"/>
      <c r="H275" s="218"/>
      <c r="I275" s="218"/>
      <c r="J275" s="218"/>
      <c r="K275" s="218"/>
      <c r="L275" s="217"/>
      <c r="M275" s="217"/>
      <c r="N275" s="217"/>
      <c r="O275" s="217"/>
    </row>
    <row r="276" spans="1:15" x14ac:dyDescent="0.2">
      <c r="A276" s="217"/>
      <c r="B276" s="217"/>
      <c r="C276" s="217"/>
      <c r="D276" s="217"/>
      <c r="E276" s="217"/>
      <c r="F276" s="217"/>
      <c r="G276" s="218"/>
      <c r="H276" s="218"/>
      <c r="I276" s="218"/>
      <c r="J276" s="218"/>
      <c r="K276" s="218"/>
      <c r="L276" s="217"/>
      <c r="M276" s="217"/>
      <c r="N276" s="217"/>
      <c r="O276" s="217"/>
    </row>
    <row r="277" spans="1:15" x14ac:dyDescent="0.2">
      <c r="A277" s="217"/>
      <c r="B277" s="217"/>
      <c r="C277" s="217"/>
      <c r="D277" s="217"/>
      <c r="E277" s="217"/>
      <c r="F277" s="217"/>
      <c r="G277" s="218"/>
      <c r="H277" s="218"/>
      <c r="I277" s="218"/>
      <c r="J277" s="218"/>
      <c r="K277" s="218"/>
      <c r="L277" s="217"/>
      <c r="M277" s="217"/>
      <c r="N277" s="217"/>
      <c r="O277" s="217"/>
    </row>
    <row r="278" spans="1:15" x14ac:dyDescent="0.2">
      <c r="A278" s="217"/>
      <c r="B278" s="217"/>
      <c r="C278" s="217"/>
      <c r="D278" s="217"/>
      <c r="E278" s="217"/>
      <c r="F278" s="217"/>
      <c r="G278" s="218"/>
      <c r="H278" s="218"/>
      <c r="I278" s="218"/>
      <c r="J278" s="218"/>
      <c r="K278" s="218"/>
      <c r="L278" s="217"/>
      <c r="M278" s="217"/>
      <c r="N278" s="217"/>
      <c r="O278" s="217"/>
    </row>
    <row r="279" spans="1:15" x14ac:dyDescent="0.2">
      <c r="A279" s="217"/>
      <c r="B279" s="217"/>
      <c r="C279" s="217"/>
      <c r="D279" s="217"/>
      <c r="E279" s="217"/>
      <c r="F279" s="217"/>
      <c r="G279" s="218"/>
      <c r="H279" s="218"/>
      <c r="I279" s="218"/>
      <c r="J279" s="218"/>
      <c r="K279" s="218"/>
      <c r="L279" s="217"/>
      <c r="M279" s="217"/>
      <c r="N279" s="217"/>
      <c r="O279" s="217"/>
    </row>
    <row r="280" spans="1:15" x14ac:dyDescent="0.2">
      <c r="A280" s="217"/>
      <c r="B280" s="217"/>
      <c r="C280" s="217"/>
      <c r="D280" s="217"/>
      <c r="E280" s="217"/>
      <c r="F280" s="217"/>
      <c r="G280" s="218"/>
      <c r="H280" s="218"/>
      <c r="I280" s="218"/>
      <c r="J280" s="218"/>
      <c r="K280" s="218"/>
      <c r="L280" s="217"/>
      <c r="M280" s="217"/>
      <c r="N280" s="217"/>
      <c r="O280" s="217"/>
    </row>
    <row r="281" spans="1:15" x14ac:dyDescent="0.2">
      <c r="A281" s="217"/>
      <c r="B281" s="217"/>
      <c r="C281" s="217"/>
      <c r="D281" s="217"/>
      <c r="E281" s="217"/>
      <c r="F281" s="217"/>
      <c r="G281" s="218"/>
      <c r="H281" s="218"/>
      <c r="I281" s="218"/>
      <c r="J281" s="218"/>
      <c r="K281" s="218"/>
      <c r="L281" s="217"/>
      <c r="M281" s="217"/>
      <c r="N281" s="217"/>
      <c r="O281" s="217"/>
    </row>
    <row r="282" spans="1:15" x14ac:dyDescent="0.2">
      <c r="A282" s="217"/>
      <c r="B282" s="217"/>
      <c r="C282" s="217"/>
      <c r="D282" s="217"/>
      <c r="E282" s="217"/>
      <c r="F282" s="217"/>
      <c r="G282" s="218"/>
      <c r="H282" s="218"/>
      <c r="I282" s="218"/>
      <c r="J282" s="218"/>
      <c r="K282" s="218"/>
      <c r="L282" s="217"/>
      <c r="M282" s="217"/>
      <c r="N282" s="217"/>
      <c r="O282" s="217"/>
    </row>
    <row r="283" spans="1:15" x14ac:dyDescent="0.2">
      <c r="A283" s="217"/>
      <c r="B283" s="217"/>
      <c r="C283" s="217"/>
      <c r="D283" s="217"/>
      <c r="E283" s="217"/>
      <c r="F283" s="217"/>
      <c r="G283" s="218"/>
      <c r="H283" s="218"/>
      <c r="I283" s="218"/>
      <c r="J283" s="218"/>
      <c r="K283" s="218"/>
      <c r="L283" s="217"/>
      <c r="M283" s="217"/>
      <c r="N283" s="217"/>
      <c r="O283" s="217"/>
    </row>
    <row r="284" spans="1:15" x14ac:dyDescent="0.2">
      <c r="A284" s="217"/>
      <c r="B284" s="217"/>
      <c r="C284" s="217"/>
      <c r="D284" s="217"/>
      <c r="E284" s="217"/>
      <c r="F284" s="217"/>
      <c r="G284" s="218"/>
      <c r="H284" s="218"/>
      <c r="I284" s="218"/>
      <c r="J284" s="218"/>
      <c r="K284" s="218"/>
      <c r="L284" s="217"/>
      <c r="M284" s="217"/>
      <c r="N284" s="217"/>
      <c r="O284" s="217"/>
    </row>
    <row r="285" spans="1:15" x14ac:dyDescent="0.2">
      <c r="A285" s="217"/>
      <c r="B285" s="217"/>
      <c r="C285" s="217"/>
      <c r="D285" s="217"/>
      <c r="E285" s="217"/>
      <c r="F285" s="217"/>
      <c r="G285" s="218"/>
      <c r="H285" s="218"/>
      <c r="I285" s="218"/>
      <c r="J285" s="218"/>
      <c r="K285" s="218"/>
      <c r="L285" s="217"/>
      <c r="M285" s="217"/>
      <c r="N285" s="217"/>
      <c r="O285" s="217"/>
    </row>
    <row r="286" spans="1:15" x14ac:dyDescent="0.2">
      <c r="A286" s="217"/>
      <c r="B286" s="217"/>
      <c r="C286" s="217"/>
      <c r="D286" s="217"/>
      <c r="E286" s="217"/>
      <c r="F286" s="217"/>
      <c r="G286" s="218"/>
      <c r="H286" s="218"/>
      <c r="I286" s="218"/>
      <c r="J286" s="218"/>
      <c r="K286" s="218"/>
      <c r="L286" s="217"/>
      <c r="M286" s="217"/>
      <c r="N286" s="217"/>
      <c r="O286" s="217"/>
    </row>
    <row r="287" spans="1:15" x14ac:dyDescent="0.2">
      <c r="A287" s="217"/>
      <c r="B287" s="217"/>
      <c r="C287" s="217"/>
      <c r="D287" s="217"/>
      <c r="E287" s="217"/>
      <c r="F287" s="217"/>
      <c r="G287" s="218"/>
      <c r="H287" s="218"/>
      <c r="I287" s="218"/>
      <c r="J287" s="218"/>
      <c r="K287" s="218"/>
      <c r="L287" s="217"/>
      <c r="M287" s="217"/>
      <c r="N287" s="217"/>
      <c r="O287" s="217"/>
    </row>
    <row r="288" spans="1:15" x14ac:dyDescent="0.2">
      <c r="A288" s="217"/>
      <c r="B288" s="217"/>
      <c r="C288" s="217"/>
      <c r="D288" s="217"/>
      <c r="E288" s="217"/>
      <c r="F288" s="217"/>
      <c r="G288" s="218"/>
      <c r="H288" s="218"/>
      <c r="I288" s="218"/>
      <c r="J288" s="218"/>
      <c r="K288" s="218"/>
      <c r="L288" s="217"/>
      <c r="M288" s="217"/>
      <c r="N288" s="217"/>
      <c r="O288" s="217"/>
    </row>
    <row r="289" spans="1:15" x14ac:dyDescent="0.2">
      <c r="A289" s="217"/>
      <c r="B289" s="217"/>
      <c r="C289" s="217"/>
      <c r="D289" s="217"/>
      <c r="E289" s="217"/>
      <c r="F289" s="217"/>
      <c r="G289" s="218"/>
      <c r="H289" s="218"/>
      <c r="I289" s="218"/>
      <c r="J289" s="218"/>
      <c r="K289" s="218"/>
      <c r="L289" s="217"/>
      <c r="M289" s="217"/>
      <c r="N289" s="217"/>
      <c r="O289" s="217"/>
    </row>
    <row r="290" spans="1:15" x14ac:dyDescent="0.2">
      <c r="A290" s="217"/>
      <c r="B290" s="217"/>
      <c r="C290" s="217"/>
      <c r="D290" s="217"/>
      <c r="E290" s="217"/>
      <c r="F290" s="217"/>
      <c r="G290" s="218"/>
      <c r="H290" s="218"/>
      <c r="I290" s="218"/>
      <c r="J290" s="218"/>
      <c r="K290" s="218"/>
      <c r="L290" s="217"/>
      <c r="M290" s="217"/>
      <c r="N290" s="217"/>
      <c r="O290" s="217"/>
    </row>
    <row r="291" spans="1:15" x14ac:dyDescent="0.2">
      <c r="A291" s="217"/>
      <c r="B291" s="217"/>
      <c r="C291" s="217"/>
      <c r="D291" s="217"/>
      <c r="E291" s="217"/>
      <c r="F291" s="217"/>
      <c r="G291" s="218"/>
      <c r="H291" s="218"/>
      <c r="I291" s="218"/>
      <c r="J291" s="218"/>
      <c r="K291" s="218"/>
      <c r="L291" s="217"/>
      <c r="M291" s="217"/>
      <c r="N291" s="217"/>
      <c r="O291" s="217"/>
    </row>
    <row r="292" spans="1:15" x14ac:dyDescent="0.2">
      <c r="A292" s="217"/>
      <c r="B292" s="217"/>
      <c r="C292" s="217"/>
      <c r="D292" s="217"/>
      <c r="E292" s="217"/>
      <c r="F292" s="217"/>
      <c r="G292" s="218"/>
      <c r="H292" s="218"/>
      <c r="I292" s="218"/>
      <c r="J292" s="218"/>
      <c r="K292" s="218"/>
      <c r="L292" s="217"/>
      <c r="M292" s="217"/>
      <c r="N292" s="217"/>
      <c r="O292" s="217"/>
    </row>
    <row r="293" spans="1:15" x14ac:dyDescent="0.2">
      <c r="A293" s="217"/>
      <c r="B293" s="217"/>
      <c r="C293" s="217"/>
      <c r="D293" s="217"/>
      <c r="E293" s="217"/>
      <c r="F293" s="217"/>
      <c r="G293" s="218"/>
      <c r="H293" s="218"/>
      <c r="I293" s="218"/>
      <c r="J293" s="218"/>
      <c r="K293" s="218"/>
      <c r="L293" s="217"/>
      <c r="M293" s="217"/>
      <c r="N293" s="217"/>
      <c r="O293" s="217"/>
    </row>
    <row r="294" spans="1:15" x14ac:dyDescent="0.2">
      <c r="A294" s="217"/>
      <c r="B294" s="217"/>
      <c r="C294" s="217"/>
      <c r="D294" s="217"/>
      <c r="E294" s="217"/>
      <c r="F294" s="217"/>
      <c r="G294" s="218"/>
      <c r="H294" s="218"/>
      <c r="I294" s="218"/>
      <c r="J294" s="218"/>
      <c r="K294" s="218"/>
      <c r="L294" s="217"/>
      <c r="M294" s="217"/>
      <c r="N294" s="217"/>
      <c r="O294" s="217"/>
    </row>
    <row r="295" spans="1:15" x14ac:dyDescent="0.2">
      <c r="A295" s="217"/>
      <c r="B295" s="217"/>
      <c r="C295" s="217"/>
      <c r="D295" s="217"/>
      <c r="E295" s="217"/>
      <c r="F295" s="217"/>
      <c r="G295" s="218"/>
      <c r="H295" s="218"/>
      <c r="I295" s="218"/>
      <c r="J295" s="218"/>
      <c r="K295" s="218"/>
      <c r="L295" s="217"/>
      <c r="M295" s="217"/>
      <c r="N295" s="217"/>
      <c r="O295" s="217"/>
    </row>
    <row r="296" spans="1:15" x14ac:dyDescent="0.2">
      <c r="A296" s="217"/>
      <c r="B296" s="217"/>
      <c r="C296" s="217"/>
      <c r="D296" s="217"/>
      <c r="E296" s="217"/>
      <c r="F296" s="217"/>
      <c r="G296" s="218"/>
      <c r="H296" s="218"/>
      <c r="I296" s="218"/>
      <c r="J296" s="218"/>
      <c r="K296" s="218"/>
      <c r="L296" s="217"/>
      <c r="M296" s="217"/>
      <c r="N296" s="217"/>
      <c r="O296" s="217"/>
    </row>
    <row r="297" spans="1:15" x14ac:dyDescent="0.2">
      <c r="A297" s="217"/>
      <c r="B297" s="217"/>
      <c r="C297" s="217"/>
      <c r="D297" s="217"/>
      <c r="E297" s="217"/>
      <c r="F297" s="217"/>
      <c r="G297" s="218"/>
      <c r="H297" s="218"/>
      <c r="I297" s="218"/>
      <c r="J297" s="218"/>
      <c r="K297" s="218"/>
      <c r="L297" s="217"/>
      <c r="M297" s="217"/>
      <c r="N297" s="217"/>
      <c r="O297" s="217"/>
    </row>
    <row r="298" spans="1:15" x14ac:dyDescent="0.2">
      <c r="A298" s="217"/>
      <c r="B298" s="217"/>
      <c r="C298" s="217"/>
      <c r="D298" s="217"/>
      <c r="E298" s="217"/>
      <c r="F298" s="217"/>
      <c r="G298" s="218"/>
      <c r="H298" s="218"/>
      <c r="I298" s="218"/>
      <c r="J298" s="218"/>
      <c r="K298" s="218"/>
      <c r="L298" s="217"/>
      <c r="M298" s="217"/>
      <c r="N298" s="217"/>
      <c r="O298" s="217"/>
    </row>
    <row r="299" spans="1:15" x14ac:dyDescent="0.2">
      <c r="A299" s="217"/>
      <c r="B299" s="217"/>
      <c r="C299" s="217"/>
      <c r="D299" s="217"/>
      <c r="E299" s="217"/>
      <c r="F299" s="217"/>
      <c r="G299" s="218"/>
      <c r="H299" s="218"/>
      <c r="I299" s="218"/>
      <c r="J299" s="218"/>
      <c r="K299" s="218"/>
      <c r="L299" s="217"/>
      <c r="M299" s="217"/>
      <c r="N299" s="217"/>
      <c r="O299" s="217"/>
    </row>
    <row r="300" spans="1:15" x14ac:dyDescent="0.2">
      <c r="A300" s="217"/>
      <c r="B300" s="217"/>
      <c r="C300" s="217"/>
      <c r="D300" s="217"/>
      <c r="E300" s="217"/>
      <c r="F300" s="217"/>
      <c r="G300" s="218"/>
      <c r="H300" s="218"/>
      <c r="I300" s="218"/>
      <c r="J300" s="218"/>
      <c r="K300" s="218"/>
      <c r="L300" s="217"/>
      <c r="M300" s="217"/>
      <c r="N300" s="217"/>
      <c r="O300" s="217"/>
    </row>
    <row r="301" spans="1:15" x14ac:dyDescent="0.2">
      <c r="A301" s="217"/>
      <c r="B301" s="217"/>
      <c r="C301" s="217"/>
      <c r="D301" s="217"/>
      <c r="E301" s="217"/>
      <c r="F301" s="217"/>
      <c r="G301" s="218"/>
      <c r="H301" s="218"/>
      <c r="I301" s="218"/>
      <c r="J301" s="218"/>
      <c r="K301" s="218"/>
      <c r="L301" s="217"/>
      <c r="M301" s="217"/>
      <c r="N301" s="217"/>
      <c r="O301" s="217"/>
    </row>
    <row r="302" spans="1:15" x14ac:dyDescent="0.2">
      <c r="A302" s="217"/>
      <c r="B302" s="217"/>
      <c r="C302" s="217"/>
      <c r="D302" s="217"/>
      <c r="E302" s="217"/>
      <c r="F302" s="217"/>
      <c r="G302" s="218"/>
      <c r="H302" s="218"/>
      <c r="I302" s="218"/>
      <c r="J302" s="218"/>
      <c r="K302" s="218"/>
      <c r="L302" s="217"/>
      <c r="M302" s="217"/>
      <c r="N302" s="217"/>
      <c r="O302" s="217"/>
    </row>
    <row r="303" spans="1:15" x14ac:dyDescent="0.2">
      <c r="A303" s="217"/>
      <c r="B303" s="217"/>
      <c r="C303" s="217"/>
      <c r="D303" s="217"/>
      <c r="E303" s="217"/>
      <c r="F303" s="217"/>
      <c r="G303" s="218"/>
      <c r="H303" s="218"/>
      <c r="I303" s="218"/>
      <c r="J303" s="218"/>
      <c r="K303" s="218"/>
      <c r="L303" s="217"/>
      <c r="M303" s="217"/>
      <c r="N303" s="217"/>
      <c r="O303" s="217"/>
    </row>
    <row r="304" spans="1:15" x14ac:dyDescent="0.2">
      <c r="A304" s="217"/>
      <c r="B304" s="217"/>
      <c r="C304" s="217"/>
      <c r="D304" s="217"/>
      <c r="E304" s="217"/>
      <c r="F304" s="217"/>
      <c r="G304" s="218"/>
      <c r="H304" s="218"/>
      <c r="I304" s="218"/>
      <c r="J304" s="218"/>
      <c r="K304" s="218"/>
      <c r="L304" s="217"/>
      <c r="M304" s="217"/>
      <c r="N304" s="217"/>
      <c r="O304" s="217"/>
    </row>
    <row r="305" spans="1:15" x14ac:dyDescent="0.2">
      <c r="A305" s="217"/>
      <c r="B305" s="217"/>
      <c r="C305" s="217"/>
      <c r="D305" s="217"/>
      <c r="E305" s="217"/>
      <c r="F305" s="217"/>
      <c r="G305" s="218"/>
      <c r="H305" s="218"/>
      <c r="I305" s="218"/>
      <c r="J305" s="218"/>
      <c r="K305" s="218"/>
      <c r="L305" s="217"/>
      <c r="M305" s="217"/>
      <c r="N305" s="217"/>
      <c r="O305" s="217"/>
    </row>
    <row r="306" spans="1:15" x14ac:dyDescent="0.2">
      <c r="A306" s="217"/>
      <c r="B306" s="217"/>
      <c r="C306" s="217"/>
      <c r="D306" s="217"/>
      <c r="E306" s="217"/>
      <c r="F306" s="217"/>
      <c r="G306" s="218"/>
      <c r="H306" s="218"/>
      <c r="I306" s="218"/>
      <c r="J306" s="218"/>
      <c r="K306" s="218"/>
      <c r="L306" s="217"/>
      <c r="M306" s="217"/>
      <c r="N306" s="217"/>
      <c r="O306" s="217"/>
    </row>
    <row r="307" spans="1:15" x14ac:dyDescent="0.2">
      <c r="A307" s="217"/>
      <c r="B307" s="217"/>
      <c r="C307" s="217"/>
      <c r="D307" s="217"/>
      <c r="E307" s="217"/>
      <c r="F307" s="217"/>
      <c r="G307" s="218"/>
      <c r="H307" s="218"/>
      <c r="I307" s="218"/>
      <c r="J307" s="218"/>
      <c r="K307" s="218"/>
      <c r="L307" s="217"/>
      <c r="M307" s="217"/>
      <c r="N307" s="217"/>
      <c r="O307" s="217"/>
    </row>
    <row r="308" spans="1:15" x14ac:dyDescent="0.2">
      <c r="A308" s="217"/>
      <c r="B308" s="217"/>
      <c r="C308" s="217"/>
      <c r="D308" s="217"/>
      <c r="E308" s="217"/>
      <c r="F308" s="217"/>
      <c r="G308" s="218"/>
      <c r="H308" s="218"/>
      <c r="I308" s="218"/>
      <c r="J308" s="218"/>
      <c r="K308" s="218"/>
      <c r="L308" s="217"/>
      <c r="M308" s="217"/>
      <c r="N308" s="217"/>
      <c r="O308" s="217"/>
    </row>
    <row r="309" spans="1:15" x14ac:dyDescent="0.2">
      <c r="A309" s="217"/>
      <c r="B309" s="217"/>
      <c r="C309" s="217"/>
      <c r="D309" s="217"/>
      <c r="E309" s="217"/>
      <c r="F309" s="217"/>
      <c r="G309" s="218"/>
      <c r="H309" s="218"/>
      <c r="I309" s="218"/>
      <c r="J309" s="218"/>
      <c r="K309" s="218"/>
      <c r="L309" s="217"/>
      <c r="M309" s="217"/>
      <c r="N309" s="217"/>
      <c r="O309" s="217"/>
    </row>
    <row r="310" spans="1:15" x14ac:dyDescent="0.2">
      <c r="A310" s="217"/>
      <c r="B310" s="217"/>
      <c r="C310" s="217"/>
      <c r="D310" s="217"/>
      <c r="E310" s="217"/>
      <c r="F310" s="217"/>
      <c r="G310" s="218"/>
      <c r="H310" s="218"/>
      <c r="I310" s="218"/>
      <c r="J310" s="218"/>
      <c r="K310" s="218"/>
      <c r="L310" s="217"/>
      <c r="M310" s="217"/>
      <c r="N310" s="217"/>
      <c r="O310" s="217"/>
    </row>
    <row r="311" spans="1:15" x14ac:dyDescent="0.2">
      <c r="A311" s="217"/>
      <c r="B311" s="217"/>
      <c r="C311" s="217"/>
      <c r="D311" s="217"/>
      <c r="E311" s="217"/>
      <c r="F311" s="217"/>
      <c r="G311" s="218"/>
      <c r="H311" s="218"/>
      <c r="I311" s="218"/>
      <c r="J311" s="218"/>
      <c r="K311" s="218"/>
      <c r="L311" s="217"/>
      <c r="M311" s="217"/>
      <c r="N311" s="217"/>
      <c r="O311" s="217"/>
    </row>
    <row r="312" spans="1:15" x14ac:dyDescent="0.2">
      <c r="A312" s="217"/>
      <c r="B312" s="217"/>
      <c r="C312" s="217"/>
      <c r="D312" s="217"/>
      <c r="E312" s="217"/>
      <c r="F312" s="217"/>
      <c r="G312" s="218"/>
      <c r="H312" s="218"/>
      <c r="I312" s="218"/>
      <c r="J312" s="218"/>
      <c r="K312" s="218"/>
      <c r="L312" s="217"/>
      <c r="M312" s="217"/>
      <c r="N312" s="217"/>
      <c r="O312" s="217"/>
    </row>
    <row r="313" spans="1:15" x14ac:dyDescent="0.2">
      <c r="A313" s="217"/>
      <c r="B313" s="217"/>
      <c r="C313" s="217"/>
      <c r="D313" s="217"/>
      <c r="E313" s="217"/>
      <c r="F313" s="217"/>
      <c r="G313" s="218"/>
      <c r="H313" s="218"/>
      <c r="I313" s="218"/>
      <c r="J313" s="218"/>
      <c r="K313" s="218"/>
      <c r="L313" s="217"/>
      <c r="M313" s="217"/>
      <c r="N313" s="217"/>
      <c r="O313" s="217"/>
    </row>
    <row r="314" spans="1:15" x14ac:dyDescent="0.2">
      <c r="A314" s="217"/>
      <c r="B314" s="217"/>
      <c r="C314" s="217"/>
      <c r="D314" s="217"/>
      <c r="E314" s="217"/>
      <c r="F314" s="217"/>
      <c r="G314" s="218"/>
      <c r="H314" s="218"/>
      <c r="I314" s="218"/>
      <c r="J314" s="218"/>
      <c r="K314" s="218"/>
      <c r="L314" s="217"/>
      <c r="M314" s="217"/>
      <c r="N314" s="217"/>
      <c r="O314" s="217"/>
    </row>
    <row r="315" spans="1:15" x14ac:dyDescent="0.2">
      <c r="A315" s="217"/>
      <c r="B315" s="217"/>
      <c r="C315" s="217"/>
      <c r="D315" s="217"/>
      <c r="E315" s="217"/>
      <c r="F315" s="217"/>
      <c r="G315" s="218"/>
      <c r="H315" s="218"/>
      <c r="I315" s="218"/>
      <c r="J315" s="218"/>
      <c r="K315" s="218"/>
      <c r="L315" s="217"/>
      <c r="M315" s="217"/>
      <c r="N315" s="217"/>
      <c r="O315" s="217"/>
    </row>
    <row r="316" spans="1:15" x14ac:dyDescent="0.2">
      <c r="A316" s="217"/>
      <c r="B316" s="217"/>
      <c r="C316" s="217"/>
      <c r="D316" s="217"/>
      <c r="E316" s="217"/>
      <c r="F316" s="217"/>
      <c r="G316" s="218"/>
      <c r="H316" s="218"/>
      <c r="I316" s="218"/>
      <c r="J316" s="218"/>
      <c r="K316" s="218"/>
      <c r="L316" s="217"/>
      <c r="M316" s="217"/>
      <c r="N316" s="217"/>
      <c r="O316" s="217"/>
    </row>
    <row r="317" spans="1:15" x14ac:dyDescent="0.2">
      <c r="A317" s="217"/>
      <c r="B317" s="217"/>
      <c r="C317" s="217"/>
      <c r="D317" s="217"/>
      <c r="E317" s="217"/>
      <c r="F317" s="217"/>
      <c r="G317" s="218"/>
      <c r="H317" s="218"/>
      <c r="I317" s="218"/>
      <c r="J317" s="218"/>
      <c r="K317" s="218"/>
      <c r="L317" s="217"/>
      <c r="M317" s="217"/>
      <c r="N317" s="217"/>
      <c r="O317" s="217"/>
    </row>
    <row r="318" spans="1:15" x14ac:dyDescent="0.2">
      <c r="A318" s="217"/>
      <c r="B318" s="217"/>
      <c r="C318" s="217"/>
      <c r="D318" s="217"/>
      <c r="E318" s="217"/>
      <c r="F318" s="217"/>
      <c r="G318" s="218"/>
      <c r="H318" s="218"/>
      <c r="I318" s="218"/>
      <c r="J318" s="218"/>
      <c r="K318" s="218"/>
      <c r="L318" s="217"/>
      <c r="M318" s="217"/>
      <c r="N318" s="217"/>
      <c r="O318" s="217"/>
    </row>
    <row r="319" spans="1:15" x14ac:dyDescent="0.2">
      <c r="A319" s="217"/>
      <c r="B319" s="217"/>
      <c r="C319" s="217"/>
      <c r="D319" s="217"/>
      <c r="E319" s="217"/>
      <c r="F319" s="217"/>
      <c r="G319" s="218"/>
      <c r="H319" s="218"/>
      <c r="I319" s="218"/>
      <c r="J319" s="218"/>
      <c r="K319" s="218"/>
      <c r="L319" s="217"/>
      <c r="M319" s="217"/>
      <c r="N319" s="217"/>
      <c r="O319" s="217"/>
    </row>
    <row r="320" spans="1:15" x14ac:dyDescent="0.2">
      <c r="A320" s="217"/>
      <c r="B320" s="217"/>
      <c r="C320" s="217"/>
      <c r="D320" s="217"/>
      <c r="E320" s="217"/>
      <c r="F320" s="217"/>
      <c r="G320" s="218"/>
      <c r="H320" s="218"/>
      <c r="I320" s="218"/>
      <c r="J320" s="218"/>
      <c r="K320" s="218"/>
      <c r="L320" s="217"/>
      <c r="M320" s="217"/>
      <c r="N320" s="217"/>
      <c r="O320" s="217"/>
    </row>
    <row r="321" spans="1:15" x14ac:dyDescent="0.2">
      <c r="A321" s="217"/>
      <c r="B321" s="217"/>
      <c r="C321" s="217"/>
      <c r="D321" s="217"/>
      <c r="E321" s="217"/>
      <c r="F321" s="217"/>
      <c r="G321" s="218"/>
      <c r="H321" s="218"/>
      <c r="I321" s="218"/>
      <c r="J321" s="218"/>
      <c r="K321" s="218"/>
      <c r="L321" s="217"/>
      <c r="M321" s="217"/>
      <c r="N321" s="217"/>
      <c r="O321" s="217"/>
    </row>
    <row r="322" spans="1:15" x14ac:dyDescent="0.2">
      <c r="A322" s="217"/>
      <c r="B322" s="217"/>
      <c r="C322" s="217"/>
      <c r="D322" s="217"/>
      <c r="E322" s="217"/>
      <c r="F322" s="217"/>
      <c r="G322" s="218"/>
      <c r="H322" s="218"/>
      <c r="I322" s="218"/>
      <c r="J322" s="218"/>
      <c r="K322" s="218"/>
      <c r="L322" s="217"/>
      <c r="M322" s="217"/>
      <c r="N322" s="217"/>
      <c r="O322" s="217"/>
    </row>
    <row r="323" spans="1:15" x14ac:dyDescent="0.2">
      <c r="A323" s="217"/>
      <c r="B323" s="217"/>
      <c r="C323" s="217"/>
      <c r="D323" s="217"/>
      <c r="E323" s="217"/>
      <c r="F323" s="217"/>
      <c r="G323" s="218"/>
      <c r="H323" s="218"/>
      <c r="I323" s="218"/>
      <c r="J323" s="218"/>
      <c r="K323" s="218"/>
      <c r="L323" s="217"/>
      <c r="M323" s="217"/>
      <c r="N323" s="217"/>
      <c r="O323" s="217"/>
    </row>
    <row r="324" spans="1:15" x14ac:dyDescent="0.2">
      <c r="A324" s="217"/>
      <c r="B324" s="217"/>
      <c r="C324" s="217"/>
      <c r="D324" s="217"/>
      <c r="E324" s="217"/>
      <c r="F324" s="217"/>
      <c r="G324" s="218"/>
      <c r="H324" s="218"/>
      <c r="I324" s="218"/>
      <c r="J324" s="218"/>
      <c r="K324" s="218"/>
      <c r="L324" s="217"/>
      <c r="M324" s="217"/>
      <c r="N324" s="217"/>
      <c r="O324" s="217"/>
    </row>
    <row r="325" spans="1:15" x14ac:dyDescent="0.2">
      <c r="A325" s="217"/>
      <c r="B325" s="217"/>
      <c r="C325" s="217"/>
      <c r="D325" s="217"/>
      <c r="E325" s="217"/>
      <c r="F325" s="217"/>
      <c r="G325" s="218"/>
      <c r="H325" s="218"/>
      <c r="I325" s="218"/>
      <c r="J325" s="218"/>
      <c r="K325" s="218"/>
      <c r="L325" s="217"/>
      <c r="M325" s="217"/>
      <c r="N325" s="217"/>
      <c r="O325" s="217"/>
    </row>
    <row r="326" spans="1:15" x14ac:dyDescent="0.2">
      <c r="A326" s="217"/>
      <c r="B326" s="217"/>
      <c r="C326" s="217"/>
      <c r="D326" s="217"/>
      <c r="E326" s="217"/>
      <c r="F326" s="217"/>
      <c r="G326" s="218"/>
      <c r="H326" s="218"/>
      <c r="I326" s="218"/>
      <c r="J326" s="218"/>
      <c r="K326" s="218"/>
      <c r="L326" s="217"/>
      <c r="M326" s="217"/>
      <c r="N326" s="217"/>
      <c r="O326" s="217"/>
    </row>
    <row r="327" spans="1:15" x14ac:dyDescent="0.2">
      <c r="A327" s="217"/>
      <c r="B327" s="217"/>
      <c r="C327" s="217"/>
      <c r="D327" s="217"/>
      <c r="E327" s="217"/>
      <c r="F327" s="217"/>
      <c r="G327" s="218"/>
      <c r="H327" s="218"/>
      <c r="I327" s="218"/>
      <c r="J327" s="218"/>
      <c r="K327" s="218"/>
      <c r="L327" s="217"/>
      <c r="M327" s="217"/>
      <c r="N327" s="217"/>
      <c r="O327" s="217"/>
    </row>
    <row r="328" spans="1:15" x14ac:dyDescent="0.2">
      <c r="A328" s="217"/>
      <c r="B328" s="217"/>
      <c r="C328" s="217"/>
      <c r="D328" s="217"/>
      <c r="E328" s="217"/>
      <c r="F328" s="217"/>
      <c r="G328" s="218"/>
      <c r="H328" s="218"/>
      <c r="I328" s="218"/>
      <c r="J328" s="218"/>
      <c r="K328" s="218"/>
      <c r="L328" s="217"/>
      <c r="M328" s="217"/>
      <c r="N328" s="217"/>
      <c r="O328" s="217"/>
    </row>
    <row r="329" spans="1:15" x14ac:dyDescent="0.2">
      <c r="A329" s="217"/>
      <c r="B329" s="217"/>
      <c r="C329" s="217"/>
      <c r="D329" s="217"/>
      <c r="E329" s="217"/>
      <c r="F329" s="217"/>
      <c r="G329" s="218"/>
      <c r="H329" s="218"/>
      <c r="I329" s="218"/>
      <c r="J329" s="218"/>
      <c r="K329" s="218"/>
      <c r="L329" s="217"/>
      <c r="M329" s="217"/>
      <c r="N329" s="217"/>
      <c r="O329" s="217"/>
    </row>
    <row r="330" spans="1:15" x14ac:dyDescent="0.2">
      <c r="A330" s="217"/>
      <c r="B330" s="217"/>
      <c r="C330" s="217"/>
      <c r="D330" s="217"/>
      <c r="E330" s="217"/>
      <c r="F330" s="217"/>
      <c r="G330" s="218"/>
      <c r="H330" s="218"/>
      <c r="I330" s="218"/>
      <c r="J330" s="218"/>
      <c r="K330" s="218"/>
      <c r="L330" s="217"/>
      <c r="M330" s="217"/>
      <c r="N330" s="217"/>
      <c r="O330" s="217"/>
    </row>
    <row r="331" spans="1:15" x14ac:dyDescent="0.2">
      <c r="A331" s="217"/>
      <c r="B331" s="217"/>
      <c r="C331" s="217"/>
      <c r="D331" s="217"/>
      <c r="E331" s="217"/>
      <c r="F331" s="217"/>
      <c r="G331" s="218"/>
      <c r="H331" s="218"/>
      <c r="I331" s="218"/>
      <c r="J331" s="218"/>
      <c r="K331" s="218"/>
      <c r="L331" s="217"/>
      <c r="M331" s="217"/>
      <c r="N331" s="217"/>
      <c r="O331" s="217"/>
    </row>
    <row r="332" spans="1:15" x14ac:dyDescent="0.2">
      <c r="A332" s="217"/>
      <c r="B332" s="217"/>
      <c r="C332" s="217"/>
      <c r="D332" s="217"/>
      <c r="E332" s="217"/>
      <c r="F332" s="217"/>
      <c r="G332" s="218"/>
      <c r="H332" s="218"/>
      <c r="I332" s="218"/>
      <c r="J332" s="218"/>
      <c r="K332" s="218"/>
      <c r="L332" s="217"/>
      <c r="M332" s="217"/>
      <c r="N332" s="217"/>
      <c r="O332" s="217"/>
    </row>
    <row r="333" spans="1:15" x14ac:dyDescent="0.2">
      <c r="A333" s="217"/>
      <c r="B333" s="217"/>
      <c r="C333" s="217"/>
      <c r="D333" s="217"/>
      <c r="E333" s="217"/>
      <c r="F333" s="217"/>
      <c r="G333" s="218"/>
      <c r="H333" s="218"/>
      <c r="I333" s="218"/>
      <c r="J333" s="218"/>
      <c r="K333" s="218"/>
      <c r="L333" s="217"/>
      <c r="M333" s="217"/>
      <c r="N333" s="217"/>
      <c r="O333" s="217"/>
    </row>
    <row r="334" spans="1:15" x14ac:dyDescent="0.2">
      <c r="A334" s="217"/>
      <c r="B334" s="217"/>
      <c r="C334" s="217"/>
      <c r="D334" s="217"/>
      <c r="E334" s="217"/>
      <c r="F334" s="217"/>
      <c r="G334" s="218"/>
      <c r="H334" s="218"/>
      <c r="I334" s="218"/>
      <c r="J334" s="218"/>
      <c r="K334" s="218"/>
      <c r="L334" s="217"/>
      <c r="M334" s="217"/>
      <c r="N334" s="217"/>
      <c r="O334" s="217"/>
    </row>
    <row r="335" spans="1:15" x14ac:dyDescent="0.2">
      <c r="A335" s="217"/>
      <c r="B335" s="217"/>
      <c r="C335" s="217"/>
      <c r="D335" s="217"/>
      <c r="E335" s="217"/>
      <c r="F335" s="217"/>
      <c r="G335" s="218"/>
      <c r="H335" s="218"/>
      <c r="I335" s="218"/>
      <c r="J335" s="218"/>
      <c r="K335" s="218"/>
      <c r="L335" s="217"/>
      <c r="M335" s="217"/>
      <c r="N335" s="217"/>
      <c r="O335" s="217"/>
    </row>
    <row r="336" spans="1:15" x14ac:dyDescent="0.2">
      <c r="A336" s="217"/>
      <c r="B336" s="217"/>
      <c r="C336" s="217"/>
      <c r="D336" s="217"/>
      <c r="E336" s="217"/>
      <c r="F336" s="217"/>
      <c r="G336" s="218"/>
      <c r="H336" s="218"/>
      <c r="I336" s="218"/>
      <c r="J336" s="218"/>
      <c r="K336" s="218"/>
      <c r="L336" s="217"/>
      <c r="M336" s="217"/>
      <c r="N336" s="217"/>
      <c r="O336" s="217"/>
    </row>
    <row r="337" spans="1:15" x14ac:dyDescent="0.2">
      <c r="A337" s="217"/>
      <c r="B337" s="217"/>
      <c r="C337" s="217"/>
      <c r="D337" s="217"/>
      <c r="E337" s="217"/>
      <c r="F337" s="217"/>
      <c r="G337" s="218"/>
      <c r="H337" s="218"/>
      <c r="I337" s="218"/>
      <c r="J337" s="218"/>
      <c r="K337" s="218"/>
      <c r="L337" s="217"/>
      <c r="M337" s="217"/>
      <c r="N337" s="217"/>
      <c r="O337" s="217"/>
    </row>
    <row r="338" spans="1:15" x14ac:dyDescent="0.2">
      <c r="A338" s="217"/>
      <c r="B338" s="217"/>
      <c r="C338" s="217"/>
      <c r="D338" s="217"/>
      <c r="E338" s="217"/>
      <c r="F338" s="217"/>
      <c r="G338" s="218"/>
      <c r="H338" s="218"/>
      <c r="I338" s="218"/>
      <c r="J338" s="218"/>
      <c r="K338" s="218"/>
      <c r="L338" s="217"/>
      <c r="M338" s="217"/>
      <c r="N338" s="217"/>
      <c r="O338" s="217"/>
    </row>
    <row r="339" spans="1:15" x14ac:dyDescent="0.2">
      <c r="A339" s="217"/>
      <c r="B339" s="217"/>
      <c r="C339" s="217"/>
      <c r="D339" s="217"/>
      <c r="E339" s="217"/>
      <c r="F339" s="217"/>
      <c r="G339" s="218"/>
      <c r="H339" s="218"/>
      <c r="I339" s="218"/>
      <c r="J339" s="218"/>
      <c r="K339" s="218"/>
      <c r="L339" s="217"/>
      <c r="M339" s="217"/>
      <c r="N339" s="217"/>
      <c r="O339" s="217"/>
    </row>
    <row r="340" spans="1:15" x14ac:dyDescent="0.2">
      <c r="A340" s="217"/>
      <c r="B340" s="217"/>
      <c r="C340" s="217"/>
      <c r="D340" s="217"/>
      <c r="E340" s="217"/>
      <c r="F340" s="217"/>
      <c r="G340" s="218"/>
      <c r="H340" s="218"/>
      <c r="I340" s="218"/>
      <c r="J340" s="218"/>
      <c r="K340" s="218"/>
      <c r="L340" s="217"/>
      <c r="M340" s="217"/>
      <c r="N340" s="217"/>
      <c r="O340" s="217"/>
    </row>
    <row r="341" spans="1:15" x14ac:dyDescent="0.2">
      <c r="A341" s="217"/>
      <c r="B341" s="217"/>
      <c r="C341" s="217"/>
      <c r="D341" s="217"/>
      <c r="E341" s="217"/>
      <c r="F341" s="217"/>
      <c r="G341" s="218"/>
      <c r="H341" s="218"/>
      <c r="I341" s="218"/>
      <c r="J341" s="218"/>
      <c r="K341" s="218"/>
      <c r="L341" s="217"/>
      <c r="M341" s="217"/>
      <c r="N341" s="217"/>
      <c r="O341" s="217"/>
    </row>
    <row r="342" spans="1:15" x14ac:dyDescent="0.2">
      <c r="A342" s="217"/>
      <c r="B342" s="217"/>
      <c r="C342" s="217"/>
      <c r="D342" s="217"/>
      <c r="E342" s="217"/>
      <c r="F342" s="217"/>
      <c r="G342" s="218"/>
      <c r="H342" s="218"/>
      <c r="I342" s="218"/>
      <c r="J342" s="218"/>
      <c r="K342" s="218"/>
      <c r="L342" s="217"/>
      <c r="M342" s="217"/>
      <c r="N342" s="217"/>
      <c r="O342" s="217"/>
    </row>
    <row r="343" spans="1:15" x14ac:dyDescent="0.2">
      <c r="A343" s="217"/>
      <c r="B343" s="217"/>
      <c r="C343" s="217"/>
      <c r="D343" s="217"/>
      <c r="E343" s="217"/>
      <c r="F343" s="217"/>
      <c r="G343" s="218"/>
      <c r="H343" s="218"/>
      <c r="I343" s="218"/>
      <c r="J343" s="218"/>
      <c r="K343" s="218"/>
      <c r="L343" s="217"/>
      <c r="M343" s="217"/>
      <c r="N343" s="217"/>
      <c r="O343" s="217"/>
    </row>
    <row r="344" spans="1:15" x14ac:dyDescent="0.2">
      <c r="A344" s="217"/>
      <c r="B344" s="217"/>
      <c r="C344" s="217"/>
      <c r="D344" s="217"/>
      <c r="E344" s="217"/>
      <c r="F344" s="217"/>
      <c r="G344" s="218"/>
      <c r="H344" s="218"/>
      <c r="I344" s="218"/>
      <c r="J344" s="218"/>
      <c r="K344" s="218"/>
      <c r="L344" s="217"/>
      <c r="M344" s="217"/>
      <c r="N344" s="217"/>
      <c r="O344" s="217"/>
    </row>
    <row r="345" spans="1:15" x14ac:dyDescent="0.2">
      <c r="A345" s="217"/>
      <c r="B345" s="217"/>
      <c r="C345" s="217"/>
      <c r="D345" s="217"/>
      <c r="E345" s="217"/>
      <c r="F345" s="217"/>
      <c r="G345" s="218"/>
      <c r="H345" s="218"/>
      <c r="I345" s="218"/>
      <c r="J345" s="218"/>
      <c r="K345" s="218"/>
      <c r="L345" s="217"/>
      <c r="M345" s="217"/>
      <c r="N345" s="217"/>
      <c r="O345" s="217"/>
    </row>
    <row r="346" spans="1:15" x14ac:dyDescent="0.2">
      <c r="A346" s="217"/>
      <c r="B346" s="217"/>
      <c r="C346" s="217"/>
      <c r="D346" s="217"/>
      <c r="E346" s="217"/>
      <c r="F346" s="217"/>
      <c r="G346" s="218"/>
      <c r="H346" s="218"/>
      <c r="I346" s="218"/>
      <c r="J346" s="218"/>
      <c r="K346" s="218"/>
      <c r="L346" s="217"/>
      <c r="M346" s="217"/>
      <c r="N346" s="217"/>
      <c r="O346" s="217"/>
    </row>
    <row r="347" spans="1:15" x14ac:dyDescent="0.2">
      <c r="A347" s="217"/>
      <c r="B347" s="217"/>
      <c r="C347" s="217"/>
      <c r="D347" s="217"/>
      <c r="E347" s="217"/>
      <c r="F347" s="217"/>
      <c r="G347" s="218"/>
      <c r="H347" s="218"/>
      <c r="I347" s="218"/>
      <c r="J347" s="218"/>
      <c r="K347" s="218"/>
      <c r="L347" s="217"/>
      <c r="M347" s="217"/>
      <c r="N347" s="217"/>
      <c r="O347" s="217"/>
    </row>
    <row r="348" spans="1:15" x14ac:dyDescent="0.2">
      <c r="A348" s="217"/>
      <c r="B348" s="217"/>
      <c r="C348" s="217"/>
      <c r="D348" s="217"/>
      <c r="E348" s="217"/>
      <c r="F348" s="217"/>
      <c r="G348" s="218"/>
      <c r="H348" s="218"/>
      <c r="I348" s="218"/>
      <c r="J348" s="218"/>
      <c r="K348" s="218"/>
      <c r="L348" s="217"/>
      <c r="M348" s="217"/>
      <c r="N348" s="217"/>
      <c r="O348" s="217"/>
    </row>
    <row r="349" spans="1:15" x14ac:dyDescent="0.2">
      <c r="A349" s="217"/>
      <c r="B349" s="217"/>
      <c r="C349" s="217"/>
      <c r="D349" s="217"/>
      <c r="E349" s="217"/>
      <c r="F349" s="217"/>
      <c r="G349" s="218"/>
      <c r="H349" s="218"/>
      <c r="I349" s="218"/>
      <c r="J349" s="218"/>
      <c r="K349" s="218"/>
      <c r="L349" s="217"/>
      <c r="M349" s="217"/>
      <c r="N349" s="217"/>
      <c r="O349" s="217"/>
    </row>
    <row r="350" spans="1:15" x14ac:dyDescent="0.2">
      <c r="A350" s="217"/>
      <c r="B350" s="217"/>
      <c r="C350" s="217"/>
      <c r="D350" s="217"/>
      <c r="E350" s="217"/>
      <c r="F350" s="217"/>
      <c r="G350" s="218"/>
      <c r="H350" s="218"/>
      <c r="I350" s="218"/>
      <c r="J350" s="218"/>
      <c r="K350" s="218"/>
      <c r="L350" s="217"/>
      <c r="M350" s="217"/>
      <c r="N350" s="217"/>
      <c r="O350" s="217"/>
    </row>
    <row r="351" spans="1:15" x14ac:dyDescent="0.2">
      <c r="A351" s="217"/>
      <c r="B351" s="217"/>
      <c r="C351" s="217"/>
      <c r="D351" s="217"/>
      <c r="E351" s="217"/>
      <c r="F351" s="217"/>
      <c r="G351" s="218"/>
      <c r="H351" s="218"/>
      <c r="I351" s="218"/>
      <c r="J351" s="218"/>
      <c r="K351" s="218"/>
      <c r="L351" s="217"/>
      <c r="M351" s="217"/>
      <c r="N351" s="217"/>
      <c r="O351" s="217"/>
    </row>
    <row r="352" spans="1:15" x14ac:dyDescent="0.2">
      <c r="A352" s="217"/>
      <c r="B352" s="217"/>
      <c r="C352" s="217"/>
      <c r="D352" s="217"/>
      <c r="E352" s="217"/>
      <c r="F352" s="217"/>
      <c r="G352" s="218"/>
      <c r="H352" s="218"/>
      <c r="I352" s="218"/>
      <c r="J352" s="218"/>
      <c r="K352" s="218"/>
      <c r="L352" s="217"/>
      <c r="M352" s="217"/>
      <c r="N352" s="217"/>
      <c r="O352" s="217"/>
    </row>
    <row r="353" spans="1:15" x14ac:dyDescent="0.2">
      <c r="A353" s="217"/>
      <c r="B353" s="217"/>
      <c r="C353" s="217"/>
      <c r="D353" s="217"/>
      <c r="E353" s="217"/>
      <c r="F353" s="217"/>
      <c r="G353" s="218"/>
      <c r="H353" s="218"/>
      <c r="I353" s="218"/>
      <c r="J353" s="218"/>
      <c r="K353" s="218"/>
      <c r="L353" s="217"/>
      <c r="M353" s="217"/>
      <c r="N353" s="217"/>
      <c r="O353" s="217"/>
    </row>
    <row r="354" spans="1:15" x14ac:dyDescent="0.2">
      <c r="A354" s="217"/>
      <c r="B354" s="217"/>
      <c r="C354" s="217"/>
      <c r="D354" s="217"/>
      <c r="E354" s="217"/>
      <c r="F354" s="217"/>
      <c r="G354" s="218"/>
      <c r="H354" s="218"/>
      <c r="I354" s="218"/>
      <c r="J354" s="218"/>
      <c r="K354" s="218"/>
      <c r="L354" s="217"/>
      <c r="M354" s="217"/>
      <c r="N354" s="217"/>
      <c r="O354" s="217"/>
    </row>
    <row r="355" spans="1:15" x14ac:dyDescent="0.2">
      <c r="A355" s="217"/>
      <c r="B355" s="217"/>
      <c r="C355" s="217"/>
      <c r="D355" s="217"/>
      <c r="E355" s="217"/>
      <c r="F355" s="217"/>
      <c r="G355" s="218"/>
      <c r="H355" s="218"/>
      <c r="I355" s="218"/>
      <c r="J355" s="218"/>
      <c r="K355" s="218"/>
      <c r="L355" s="217"/>
      <c r="M355" s="217"/>
      <c r="N355" s="217"/>
      <c r="O355" s="217"/>
    </row>
    <row r="356" spans="1:15" x14ac:dyDescent="0.2">
      <c r="A356" s="217"/>
      <c r="B356" s="217"/>
      <c r="C356" s="217"/>
      <c r="D356" s="217"/>
      <c r="E356" s="217"/>
      <c r="F356" s="217"/>
      <c r="G356" s="218"/>
      <c r="H356" s="218"/>
      <c r="I356" s="218"/>
      <c r="J356" s="218"/>
      <c r="K356" s="218"/>
      <c r="L356" s="217"/>
      <c r="M356" s="217"/>
      <c r="N356" s="217"/>
      <c r="O356" s="217"/>
    </row>
    <row r="357" spans="1:15" x14ac:dyDescent="0.2">
      <c r="A357" s="217"/>
      <c r="B357" s="217"/>
      <c r="C357" s="217"/>
      <c r="D357" s="217"/>
      <c r="E357" s="217"/>
      <c r="F357" s="217"/>
      <c r="G357" s="218"/>
      <c r="H357" s="218"/>
      <c r="I357" s="218"/>
      <c r="J357" s="218"/>
      <c r="K357" s="218"/>
      <c r="L357" s="217"/>
      <c r="M357" s="217"/>
      <c r="N357" s="217"/>
      <c r="O357" s="217"/>
    </row>
    <row r="358" spans="1:15" x14ac:dyDescent="0.2">
      <c r="A358" s="217"/>
      <c r="B358" s="217"/>
      <c r="C358" s="217"/>
      <c r="D358" s="217"/>
      <c r="E358" s="217"/>
      <c r="F358" s="217"/>
      <c r="G358" s="218"/>
      <c r="H358" s="218"/>
      <c r="I358" s="218"/>
      <c r="J358" s="218"/>
      <c r="K358" s="218"/>
      <c r="L358" s="217"/>
      <c r="M358" s="217"/>
      <c r="N358" s="217"/>
      <c r="O358" s="217"/>
    </row>
    <row r="359" spans="1:15" x14ac:dyDescent="0.2">
      <c r="A359" s="217"/>
      <c r="B359" s="217"/>
      <c r="C359" s="217"/>
      <c r="D359" s="217"/>
      <c r="E359" s="217"/>
      <c r="F359" s="217"/>
      <c r="G359" s="218"/>
      <c r="H359" s="218"/>
      <c r="I359" s="218"/>
      <c r="J359" s="218"/>
      <c r="K359" s="218"/>
      <c r="L359" s="217"/>
      <c r="M359" s="217"/>
      <c r="N359" s="217"/>
      <c r="O359" s="217"/>
    </row>
    <row r="360" spans="1:15" x14ac:dyDescent="0.2">
      <c r="A360" s="301"/>
      <c r="B360" s="301"/>
      <c r="C360" s="301"/>
      <c r="D360" s="301"/>
      <c r="E360" s="301"/>
      <c r="F360" s="301"/>
      <c r="G360" s="302"/>
      <c r="H360" s="302"/>
      <c r="I360" s="302"/>
      <c r="J360" s="302"/>
      <c r="K360" s="302"/>
      <c r="L360" s="217"/>
      <c r="M360" s="217"/>
      <c r="N360" s="217"/>
      <c r="O360" s="217"/>
    </row>
    <row r="361" spans="1:15" x14ac:dyDescent="0.2">
      <c r="A361" s="301"/>
      <c r="B361" s="301"/>
      <c r="C361" s="301"/>
      <c r="D361" s="301"/>
      <c r="E361" s="301"/>
      <c r="F361" s="301"/>
      <c r="G361" s="302"/>
      <c r="H361" s="302"/>
      <c r="I361" s="302"/>
      <c r="J361" s="302"/>
      <c r="K361" s="302"/>
      <c r="L361" s="217"/>
      <c r="M361" s="217"/>
      <c r="N361" s="217"/>
      <c r="O361" s="217"/>
    </row>
    <row r="362" spans="1:15" x14ac:dyDescent="0.2">
      <c r="A362" s="217"/>
      <c r="B362" s="217"/>
      <c r="C362" s="217"/>
      <c r="D362" s="217"/>
      <c r="E362" s="217"/>
      <c r="F362" s="217"/>
      <c r="G362" s="218"/>
      <c r="H362" s="218"/>
      <c r="I362" s="218"/>
      <c r="J362" s="218"/>
      <c r="K362" s="218"/>
      <c r="L362" s="217"/>
      <c r="M362" s="217"/>
      <c r="N362" s="217"/>
      <c r="O362" s="217"/>
    </row>
    <row r="363" spans="1:15" x14ac:dyDescent="0.2">
      <c r="A363" s="217"/>
      <c r="B363" s="217"/>
      <c r="C363" s="217"/>
      <c r="D363" s="217"/>
      <c r="E363" s="217"/>
      <c r="F363" s="217"/>
      <c r="G363" s="218"/>
      <c r="H363" s="218"/>
      <c r="I363" s="218"/>
      <c r="J363" s="218"/>
      <c r="K363" s="218"/>
      <c r="L363" s="217"/>
      <c r="M363" s="217"/>
      <c r="N363" s="217"/>
      <c r="O363" s="217"/>
    </row>
    <row r="364" spans="1:15" x14ac:dyDescent="0.2">
      <c r="A364" s="217"/>
      <c r="B364" s="217"/>
      <c r="C364" s="217"/>
      <c r="D364" s="217"/>
      <c r="E364" s="217"/>
      <c r="F364" s="217"/>
      <c r="G364" s="218"/>
      <c r="H364" s="218"/>
      <c r="I364" s="218"/>
      <c r="J364" s="218"/>
      <c r="K364" s="218"/>
      <c r="L364" s="217"/>
      <c r="M364" s="217"/>
      <c r="N364" s="217"/>
      <c r="O364" s="217"/>
    </row>
    <row r="365" spans="1:15" x14ac:dyDescent="0.2">
      <c r="A365" s="217"/>
      <c r="B365" s="217"/>
      <c r="C365" s="217"/>
      <c r="D365" s="217"/>
      <c r="E365" s="217"/>
      <c r="F365" s="217"/>
      <c r="G365" s="218"/>
      <c r="H365" s="218"/>
      <c r="I365" s="218"/>
      <c r="J365" s="218"/>
      <c r="K365" s="218"/>
      <c r="L365" s="217"/>
      <c r="M365" s="217"/>
      <c r="N365" s="217"/>
      <c r="O365" s="217"/>
    </row>
    <row r="366" spans="1:15" x14ac:dyDescent="0.2">
      <c r="A366" s="217"/>
      <c r="B366" s="217"/>
      <c r="C366" s="217"/>
      <c r="D366" s="217"/>
      <c r="E366" s="217"/>
      <c r="F366" s="217"/>
      <c r="G366" s="218"/>
      <c r="H366" s="218"/>
      <c r="I366" s="218"/>
      <c r="J366" s="218"/>
      <c r="K366" s="218"/>
      <c r="L366" s="217"/>
      <c r="M366" s="217"/>
      <c r="N366" s="217"/>
      <c r="O366" s="217"/>
    </row>
    <row r="367" spans="1:15" x14ac:dyDescent="0.2">
      <c r="A367" s="217"/>
      <c r="B367" s="217"/>
      <c r="C367" s="217"/>
      <c r="D367" s="217"/>
      <c r="E367" s="217"/>
      <c r="F367" s="217"/>
      <c r="G367" s="218"/>
      <c r="H367" s="218"/>
      <c r="I367" s="218"/>
      <c r="J367" s="218"/>
      <c r="K367" s="218"/>
      <c r="L367" s="217"/>
      <c r="M367" s="217"/>
      <c r="N367" s="217"/>
      <c r="O367" s="217"/>
    </row>
    <row r="368" spans="1:15" x14ac:dyDescent="0.2">
      <c r="A368" s="217"/>
      <c r="B368" s="217"/>
      <c r="C368" s="217"/>
      <c r="D368" s="217"/>
      <c r="E368" s="217"/>
      <c r="F368" s="217"/>
      <c r="G368" s="218"/>
      <c r="H368" s="218"/>
      <c r="I368" s="218"/>
      <c r="J368" s="218"/>
      <c r="K368" s="218"/>
      <c r="L368" s="217"/>
      <c r="M368" s="217"/>
      <c r="N368" s="217"/>
      <c r="O368" s="217"/>
    </row>
    <row r="369" spans="1:15" x14ac:dyDescent="0.2">
      <c r="A369" s="217"/>
      <c r="B369" s="217"/>
      <c r="C369" s="217"/>
      <c r="D369" s="217"/>
      <c r="E369" s="217"/>
      <c r="F369" s="217"/>
      <c r="G369" s="218"/>
      <c r="H369" s="218"/>
      <c r="I369" s="218"/>
      <c r="J369" s="218"/>
      <c r="K369" s="218"/>
      <c r="L369" s="217"/>
      <c r="M369" s="217"/>
      <c r="N369" s="217"/>
      <c r="O369" s="217"/>
    </row>
    <row r="370" spans="1:15" x14ac:dyDescent="0.2">
      <c r="A370" s="217"/>
      <c r="B370" s="217"/>
      <c r="C370" s="217"/>
      <c r="D370" s="217"/>
      <c r="E370" s="217"/>
      <c r="F370" s="217"/>
      <c r="G370" s="218"/>
      <c r="H370" s="218"/>
      <c r="I370" s="218"/>
      <c r="J370" s="218"/>
      <c r="K370" s="218"/>
      <c r="L370" s="217"/>
      <c r="M370" s="217"/>
      <c r="N370" s="217"/>
      <c r="O370" s="217"/>
    </row>
    <row r="371" spans="1:15" x14ac:dyDescent="0.2">
      <c r="A371" s="217"/>
      <c r="B371" s="217"/>
      <c r="C371" s="217"/>
      <c r="D371" s="217"/>
      <c r="E371" s="217"/>
      <c r="F371" s="217"/>
      <c r="G371" s="218"/>
      <c r="H371" s="218"/>
      <c r="I371" s="218"/>
      <c r="J371" s="218"/>
      <c r="K371" s="218"/>
      <c r="L371" s="217"/>
      <c r="M371" s="217"/>
      <c r="N371" s="217"/>
      <c r="O371" s="217"/>
    </row>
    <row r="372" spans="1:15" x14ac:dyDescent="0.2">
      <c r="A372" s="217"/>
      <c r="B372" s="217"/>
      <c r="C372" s="217"/>
      <c r="D372" s="217"/>
      <c r="E372" s="217"/>
      <c r="F372" s="217"/>
      <c r="G372" s="218"/>
      <c r="H372" s="218"/>
      <c r="I372" s="218"/>
      <c r="J372" s="218"/>
      <c r="K372" s="218"/>
      <c r="L372" s="217"/>
      <c r="M372" s="217"/>
      <c r="N372" s="217"/>
      <c r="O372" s="217"/>
    </row>
    <row r="373" spans="1:15" x14ac:dyDescent="0.2">
      <c r="A373" s="217"/>
      <c r="B373" s="217"/>
      <c r="C373" s="217"/>
      <c r="D373" s="217"/>
      <c r="E373" s="217"/>
      <c r="F373" s="217"/>
      <c r="G373" s="218"/>
      <c r="H373" s="218"/>
      <c r="I373" s="218"/>
      <c r="J373" s="218"/>
      <c r="K373" s="218"/>
      <c r="L373" s="217"/>
      <c r="M373" s="217"/>
      <c r="N373" s="217"/>
      <c r="O373" s="217"/>
    </row>
    <row r="374" spans="1:15" x14ac:dyDescent="0.2">
      <c r="A374" s="217"/>
      <c r="B374" s="217"/>
      <c r="C374" s="217"/>
      <c r="D374" s="217"/>
      <c r="E374" s="217"/>
      <c r="F374" s="217"/>
      <c r="G374" s="218"/>
      <c r="H374" s="218"/>
      <c r="I374" s="218"/>
      <c r="J374" s="218"/>
      <c r="K374" s="218"/>
      <c r="L374" s="217"/>
      <c r="M374" s="217"/>
      <c r="N374" s="217"/>
      <c r="O374" s="217"/>
    </row>
    <row r="375" spans="1:15" x14ac:dyDescent="0.2">
      <c r="A375" s="217"/>
      <c r="B375" s="217"/>
      <c r="C375" s="217"/>
      <c r="D375" s="217"/>
      <c r="E375" s="217"/>
      <c r="F375" s="217"/>
      <c r="G375" s="218"/>
      <c r="H375" s="218"/>
      <c r="I375" s="218"/>
      <c r="J375" s="218"/>
      <c r="K375" s="218"/>
      <c r="L375" s="217"/>
      <c r="M375" s="217"/>
      <c r="N375" s="217"/>
      <c r="O375" s="217"/>
    </row>
    <row r="376" spans="1:15" x14ac:dyDescent="0.2">
      <c r="A376" s="217"/>
      <c r="B376" s="217"/>
      <c r="C376" s="217"/>
      <c r="D376" s="217"/>
      <c r="E376" s="217"/>
      <c r="F376" s="217"/>
      <c r="G376" s="218"/>
      <c r="H376" s="218"/>
      <c r="I376" s="218"/>
      <c r="J376" s="218"/>
      <c r="K376" s="218"/>
      <c r="L376" s="217"/>
      <c r="M376" s="217"/>
      <c r="N376" s="217"/>
      <c r="O376" s="217"/>
    </row>
    <row r="377" spans="1:15" x14ac:dyDescent="0.2">
      <c r="A377" s="217"/>
      <c r="B377" s="217"/>
      <c r="C377" s="217"/>
      <c r="D377" s="217"/>
      <c r="E377" s="217"/>
      <c r="F377" s="217"/>
      <c r="G377" s="218"/>
      <c r="H377" s="218"/>
      <c r="I377" s="218"/>
      <c r="J377" s="218"/>
      <c r="K377" s="218"/>
      <c r="L377" s="217"/>
      <c r="M377" s="217"/>
      <c r="N377" s="217"/>
      <c r="O377" s="217"/>
    </row>
    <row r="378" spans="1:15" x14ac:dyDescent="0.2">
      <c r="A378" s="217"/>
      <c r="B378" s="217"/>
      <c r="C378" s="217"/>
      <c r="D378" s="217"/>
      <c r="E378" s="217"/>
      <c r="F378" s="217"/>
      <c r="G378" s="218"/>
      <c r="H378" s="218"/>
      <c r="I378" s="218"/>
      <c r="J378" s="218"/>
      <c r="K378" s="218"/>
      <c r="L378" s="217"/>
      <c r="M378" s="217"/>
      <c r="N378" s="217"/>
      <c r="O378" s="217"/>
    </row>
    <row r="379" spans="1:15" x14ac:dyDescent="0.2">
      <c r="A379" s="217"/>
      <c r="B379" s="217"/>
      <c r="C379" s="217"/>
      <c r="D379" s="217"/>
      <c r="E379" s="217"/>
      <c r="F379" s="217"/>
      <c r="G379" s="218"/>
      <c r="H379" s="218"/>
      <c r="I379" s="218"/>
      <c r="J379" s="218"/>
      <c r="K379" s="218"/>
      <c r="L379" s="217"/>
      <c r="M379" s="217"/>
      <c r="N379" s="217"/>
      <c r="O379" s="217"/>
    </row>
    <row r="380" spans="1:15" x14ac:dyDescent="0.2">
      <c r="A380" s="217"/>
      <c r="B380" s="217"/>
      <c r="C380" s="217"/>
      <c r="D380" s="217"/>
      <c r="E380" s="217"/>
      <c r="F380" s="217"/>
      <c r="G380" s="218"/>
      <c r="H380" s="218"/>
      <c r="I380" s="218"/>
      <c r="J380" s="218"/>
      <c r="K380" s="218"/>
      <c r="L380" s="217"/>
      <c r="M380" s="217"/>
      <c r="N380" s="217"/>
      <c r="O380" s="217"/>
    </row>
    <row r="381" spans="1:15" x14ac:dyDescent="0.2">
      <c r="A381" s="217"/>
      <c r="B381" s="217"/>
      <c r="C381" s="217"/>
      <c r="D381" s="217"/>
      <c r="E381" s="217"/>
      <c r="F381" s="217"/>
      <c r="G381" s="218"/>
      <c r="H381" s="218"/>
      <c r="I381" s="218"/>
      <c r="J381" s="218"/>
      <c r="K381" s="218"/>
      <c r="L381" s="217"/>
      <c r="M381" s="217"/>
      <c r="N381" s="217"/>
      <c r="O381" s="217"/>
    </row>
    <row r="382" spans="1:15" x14ac:dyDescent="0.2">
      <c r="A382" s="217"/>
      <c r="B382" s="217"/>
      <c r="C382" s="217"/>
      <c r="D382" s="217"/>
      <c r="E382" s="217"/>
      <c r="F382" s="217"/>
      <c r="G382" s="218"/>
      <c r="H382" s="218"/>
      <c r="I382" s="218"/>
      <c r="J382" s="218"/>
      <c r="K382" s="218"/>
      <c r="L382" s="217"/>
      <c r="M382" s="217"/>
      <c r="N382" s="217"/>
      <c r="O382" s="217"/>
    </row>
    <row r="383" spans="1:15" x14ac:dyDescent="0.2">
      <c r="A383" s="217"/>
      <c r="B383" s="217"/>
      <c r="C383" s="217"/>
      <c r="D383" s="217"/>
      <c r="E383" s="217"/>
      <c r="F383" s="217"/>
      <c r="G383" s="218"/>
      <c r="H383" s="218"/>
      <c r="I383" s="218"/>
      <c r="J383" s="218"/>
      <c r="K383" s="218"/>
      <c r="L383" s="217"/>
      <c r="M383" s="217"/>
      <c r="N383" s="217"/>
      <c r="O383" s="217"/>
    </row>
    <row r="384" spans="1:15" x14ac:dyDescent="0.2">
      <c r="A384" s="217"/>
      <c r="B384" s="217"/>
      <c r="C384" s="217"/>
      <c r="D384" s="217"/>
      <c r="E384" s="217"/>
      <c r="F384" s="217"/>
      <c r="G384" s="218"/>
      <c r="H384" s="218"/>
      <c r="I384" s="218"/>
      <c r="J384" s="218"/>
      <c r="K384" s="218"/>
      <c r="L384" s="217"/>
      <c r="M384" s="217"/>
      <c r="N384" s="217"/>
      <c r="O384" s="217"/>
    </row>
    <row r="385" spans="1:15" x14ac:dyDescent="0.2">
      <c r="A385" s="217"/>
      <c r="B385" s="217"/>
      <c r="C385" s="217"/>
      <c r="D385" s="217"/>
      <c r="E385" s="217"/>
      <c r="F385" s="217"/>
      <c r="G385" s="218"/>
      <c r="H385" s="218"/>
      <c r="I385" s="218"/>
      <c r="J385" s="218"/>
      <c r="K385" s="218"/>
      <c r="L385" s="217"/>
      <c r="M385" s="217"/>
      <c r="N385" s="217"/>
      <c r="O385" s="217"/>
    </row>
    <row r="386" spans="1:15" x14ac:dyDescent="0.2">
      <c r="A386" s="217"/>
      <c r="B386" s="217"/>
      <c r="C386" s="217"/>
      <c r="D386" s="217"/>
      <c r="E386" s="217"/>
      <c r="F386" s="217"/>
      <c r="G386" s="218"/>
      <c r="H386" s="218"/>
      <c r="I386" s="218"/>
      <c r="J386" s="218"/>
      <c r="K386" s="218"/>
      <c r="L386" s="217"/>
      <c r="M386" s="217"/>
      <c r="N386" s="217"/>
      <c r="O386" s="217"/>
    </row>
    <row r="387" spans="1:15" x14ac:dyDescent="0.2">
      <c r="A387" s="217"/>
      <c r="B387" s="217"/>
      <c r="C387" s="217"/>
      <c r="D387" s="217"/>
      <c r="E387" s="217"/>
      <c r="F387" s="217"/>
      <c r="G387" s="218"/>
      <c r="H387" s="218"/>
      <c r="I387" s="218"/>
      <c r="J387" s="218"/>
      <c r="K387" s="218"/>
      <c r="L387" s="217"/>
      <c r="M387" s="217"/>
      <c r="N387" s="217"/>
      <c r="O387" s="217"/>
    </row>
    <row r="388" spans="1:15" x14ac:dyDescent="0.2">
      <c r="A388" s="217"/>
      <c r="B388" s="217"/>
      <c r="C388" s="217"/>
      <c r="D388" s="217"/>
      <c r="E388" s="217"/>
      <c r="F388" s="217"/>
      <c r="G388" s="218"/>
      <c r="H388" s="218"/>
      <c r="I388" s="218"/>
      <c r="J388" s="218"/>
      <c r="K388" s="218"/>
      <c r="L388" s="217"/>
      <c r="M388" s="217"/>
      <c r="N388" s="217"/>
      <c r="O388" s="217"/>
    </row>
    <row r="389" spans="1:15" x14ac:dyDescent="0.2">
      <c r="A389" s="217"/>
      <c r="B389" s="217"/>
      <c r="C389" s="217"/>
      <c r="D389" s="217"/>
      <c r="E389" s="217"/>
      <c r="F389" s="217"/>
      <c r="G389" s="218"/>
      <c r="H389" s="218"/>
      <c r="I389" s="218"/>
      <c r="J389" s="218"/>
      <c r="K389" s="218"/>
      <c r="L389" s="217"/>
      <c r="M389" s="217"/>
      <c r="N389" s="217"/>
      <c r="O389" s="217"/>
    </row>
    <row r="390" spans="1:15" x14ac:dyDescent="0.2">
      <c r="A390" s="217"/>
      <c r="B390" s="217"/>
      <c r="C390" s="217"/>
      <c r="D390" s="217"/>
      <c r="E390" s="217"/>
      <c r="F390" s="217"/>
      <c r="G390" s="218"/>
      <c r="H390" s="218"/>
      <c r="I390" s="218"/>
      <c r="J390" s="218"/>
      <c r="K390" s="218"/>
      <c r="L390" s="217"/>
      <c r="M390" s="217"/>
      <c r="N390" s="217"/>
      <c r="O390" s="217"/>
    </row>
    <row r="391" spans="1:15" x14ac:dyDescent="0.2">
      <c r="A391" s="217"/>
      <c r="B391" s="217"/>
      <c r="C391" s="217"/>
      <c r="D391" s="217"/>
      <c r="E391" s="217"/>
      <c r="F391" s="217"/>
      <c r="G391" s="218"/>
      <c r="H391" s="218"/>
      <c r="I391" s="218"/>
      <c r="J391" s="218"/>
      <c r="K391" s="218"/>
      <c r="L391" s="217"/>
      <c r="M391" s="217"/>
      <c r="N391" s="217"/>
      <c r="O391" s="217"/>
    </row>
    <row r="392" spans="1:15" x14ac:dyDescent="0.2">
      <c r="A392" s="217"/>
      <c r="B392" s="217"/>
      <c r="C392" s="217"/>
      <c r="D392" s="217"/>
      <c r="E392" s="217"/>
      <c r="F392" s="217"/>
      <c r="G392" s="218"/>
      <c r="H392" s="218"/>
      <c r="I392" s="218"/>
      <c r="J392" s="218"/>
      <c r="K392" s="218"/>
      <c r="L392" s="217"/>
      <c r="M392" s="217"/>
      <c r="N392" s="217"/>
      <c r="O392" s="217"/>
    </row>
    <row r="393" spans="1:15" x14ac:dyDescent="0.2">
      <c r="A393" s="217"/>
      <c r="B393" s="217"/>
      <c r="C393" s="217"/>
      <c r="D393" s="217"/>
      <c r="E393" s="217"/>
      <c r="F393" s="217"/>
      <c r="G393" s="218"/>
      <c r="H393" s="218"/>
      <c r="I393" s="218"/>
      <c r="J393" s="218"/>
      <c r="K393" s="218"/>
      <c r="L393" s="217"/>
      <c r="M393" s="217"/>
      <c r="N393" s="217"/>
      <c r="O393" s="217"/>
    </row>
    <row r="394" spans="1:15" x14ac:dyDescent="0.2">
      <c r="A394" s="217"/>
      <c r="B394" s="217"/>
      <c r="C394" s="217"/>
      <c r="D394" s="217"/>
      <c r="E394" s="217"/>
      <c r="F394" s="217"/>
      <c r="G394" s="218"/>
      <c r="H394" s="218"/>
      <c r="I394" s="218"/>
      <c r="J394" s="218"/>
      <c r="K394" s="218"/>
      <c r="L394" s="217"/>
      <c r="M394" s="217"/>
      <c r="N394" s="217"/>
      <c r="O394" s="217"/>
    </row>
    <row r="395" spans="1:15" x14ac:dyDescent="0.2">
      <c r="A395" s="217"/>
      <c r="B395" s="217"/>
      <c r="C395" s="217"/>
      <c r="D395" s="217"/>
      <c r="E395" s="217"/>
      <c r="F395" s="217"/>
      <c r="G395" s="218"/>
      <c r="H395" s="218"/>
      <c r="I395" s="218"/>
      <c r="J395" s="218"/>
      <c r="K395" s="218"/>
      <c r="L395" s="217"/>
      <c r="M395" s="217"/>
      <c r="N395" s="217"/>
      <c r="O395" s="217"/>
    </row>
    <row r="396" spans="1:15" x14ac:dyDescent="0.2">
      <c r="A396" s="217"/>
      <c r="B396" s="217"/>
      <c r="C396" s="217"/>
      <c r="D396" s="217"/>
      <c r="E396" s="217"/>
      <c r="F396" s="217"/>
      <c r="G396" s="218"/>
      <c r="H396" s="218"/>
      <c r="I396" s="218"/>
      <c r="J396" s="218"/>
      <c r="K396" s="218"/>
      <c r="L396" s="217"/>
      <c r="M396" s="217"/>
      <c r="N396" s="217"/>
      <c r="O396" s="217"/>
    </row>
    <row r="397" spans="1:15" x14ac:dyDescent="0.2">
      <c r="A397" s="217"/>
      <c r="B397" s="217"/>
      <c r="C397" s="217"/>
      <c r="D397" s="217"/>
      <c r="E397" s="217"/>
      <c r="F397" s="217"/>
      <c r="G397" s="218"/>
      <c r="H397" s="218"/>
      <c r="I397" s="218"/>
      <c r="J397" s="218"/>
      <c r="K397" s="218"/>
      <c r="L397" s="217"/>
      <c r="M397" s="217"/>
      <c r="N397" s="217"/>
      <c r="O397" s="217"/>
    </row>
    <row r="398" spans="1:15" x14ac:dyDescent="0.2">
      <c r="A398" s="217"/>
      <c r="B398" s="217"/>
      <c r="C398" s="217"/>
      <c r="D398" s="217"/>
      <c r="E398" s="217"/>
      <c r="F398" s="217"/>
      <c r="G398" s="218"/>
      <c r="H398" s="218"/>
      <c r="I398" s="218"/>
      <c r="J398" s="218"/>
      <c r="K398" s="218"/>
      <c r="L398" s="217"/>
      <c r="M398" s="217"/>
      <c r="N398" s="217"/>
      <c r="O398" s="217"/>
    </row>
    <row r="399" spans="1:15" x14ac:dyDescent="0.2">
      <c r="A399" s="217"/>
      <c r="B399" s="217"/>
      <c r="C399" s="217"/>
      <c r="D399" s="217"/>
      <c r="E399" s="217"/>
      <c r="F399" s="217"/>
      <c r="G399" s="218"/>
      <c r="H399" s="218"/>
      <c r="I399" s="218"/>
      <c r="J399" s="218"/>
      <c r="K399" s="218"/>
      <c r="L399" s="217"/>
      <c r="M399" s="217"/>
      <c r="N399" s="217"/>
      <c r="O399" s="217"/>
    </row>
    <row r="400" spans="1:15" x14ac:dyDescent="0.2">
      <c r="A400" s="217"/>
      <c r="B400" s="217"/>
      <c r="C400" s="217"/>
      <c r="D400" s="217"/>
      <c r="E400" s="217"/>
      <c r="F400" s="217"/>
      <c r="G400" s="218"/>
      <c r="H400" s="218"/>
      <c r="I400" s="218"/>
      <c r="J400" s="218"/>
      <c r="K400" s="218"/>
      <c r="L400" s="217"/>
      <c r="M400" s="217"/>
      <c r="N400" s="217"/>
      <c r="O400" s="217"/>
    </row>
    <row r="401" spans="1:15" x14ac:dyDescent="0.2">
      <c r="A401" s="217"/>
      <c r="B401" s="217"/>
      <c r="C401" s="217"/>
      <c r="D401" s="217"/>
      <c r="E401" s="217"/>
      <c r="F401" s="217"/>
      <c r="G401" s="218"/>
      <c r="H401" s="218"/>
      <c r="I401" s="218"/>
      <c r="J401" s="218"/>
      <c r="K401" s="218"/>
      <c r="L401" s="217"/>
      <c r="M401" s="217"/>
      <c r="N401" s="217"/>
      <c r="O401" s="217"/>
    </row>
    <row r="402" spans="1:15" x14ac:dyDescent="0.2">
      <c r="A402" s="217"/>
      <c r="B402" s="217"/>
      <c r="C402" s="217"/>
      <c r="D402" s="217"/>
      <c r="E402" s="217"/>
      <c r="F402" s="217"/>
      <c r="G402" s="218"/>
      <c r="H402" s="218"/>
      <c r="I402" s="218"/>
      <c r="J402" s="218"/>
      <c r="K402" s="218"/>
      <c r="L402" s="217"/>
      <c r="M402" s="217"/>
      <c r="N402" s="217"/>
      <c r="O402" s="217"/>
    </row>
    <row r="403" spans="1:15" x14ac:dyDescent="0.2">
      <c r="A403" s="217"/>
      <c r="B403" s="217"/>
      <c r="C403" s="217"/>
      <c r="D403" s="217"/>
      <c r="E403" s="217"/>
      <c r="F403" s="217"/>
      <c r="G403" s="218"/>
      <c r="H403" s="218"/>
      <c r="I403" s="218"/>
      <c r="J403" s="218"/>
      <c r="K403" s="218"/>
      <c r="L403" s="217"/>
      <c r="M403" s="217"/>
      <c r="N403" s="217"/>
      <c r="O403" s="217"/>
    </row>
    <row r="404" spans="1:15" x14ac:dyDescent="0.2">
      <c r="A404" s="217"/>
      <c r="B404" s="217"/>
      <c r="C404" s="217"/>
      <c r="D404" s="217"/>
      <c r="E404" s="217"/>
      <c r="F404" s="217"/>
      <c r="G404" s="218"/>
      <c r="H404" s="218"/>
      <c r="I404" s="218"/>
      <c r="J404" s="218"/>
      <c r="K404" s="218"/>
      <c r="L404" s="217"/>
      <c r="M404" s="217"/>
      <c r="N404" s="217"/>
      <c r="O404" s="217"/>
    </row>
    <row r="405" spans="1:15" x14ac:dyDescent="0.2">
      <c r="A405" s="217"/>
      <c r="B405" s="217"/>
      <c r="C405" s="217"/>
      <c r="D405" s="217"/>
      <c r="E405" s="217"/>
      <c r="F405" s="217"/>
      <c r="G405" s="218"/>
      <c r="H405" s="218"/>
      <c r="I405" s="218"/>
      <c r="J405" s="218"/>
      <c r="K405" s="218"/>
      <c r="L405" s="217"/>
      <c r="M405" s="217"/>
      <c r="N405" s="217"/>
      <c r="O405" s="217"/>
    </row>
    <row r="406" spans="1:15" x14ac:dyDescent="0.2">
      <c r="A406" s="217"/>
      <c r="B406" s="217"/>
      <c r="C406" s="217"/>
      <c r="D406" s="217"/>
      <c r="E406" s="217"/>
      <c r="F406" s="217"/>
      <c r="G406" s="218"/>
      <c r="H406" s="218"/>
      <c r="I406" s="218"/>
      <c r="J406" s="218"/>
      <c r="K406" s="218"/>
      <c r="L406" s="217"/>
      <c r="M406" s="217"/>
      <c r="N406" s="217"/>
      <c r="O406" s="217"/>
    </row>
    <row r="407" spans="1:15" x14ac:dyDescent="0.2">
      <c r="A407" s="217"/>
      <c r="B407" s="217"/>
      <c r="C407" s="217"/>
      <c r="D407" s="217"/>
      <c r="E407" s="217"/>
      <c r="F407" s="217"/>
      <c r="G407" s="218"/>
      <c r="H407" s="218"/>
      <c r="I407" s="218"/>
      <c r="J407" s="218"/>
      <c r="K407" s="218"/>
      <c r="L407" s="217"/>
      <c r="M407" s="217"/>
      <c r="N407" s="217"/>
      <c r="O407" s="217"/>
    </row>
    <row r="408" spans="1:15" x14ac:dyDescent="0.2">
      <c r="A408" s="217"/>
      <c r="B408" s="217"/>
      <c r="C408" s="217"/>
      <c r="D408" s="217"/>
      <c r="E408" s="217"/>
      <c r="F408" s="217"/>
      <c r="G408" s="218"/>
      <c r="H408" s="218"/>
      <c r="I408" s="218"/>
      <c r="J408" s="218"/>
      <c r="K408" s="218"/>
      <c r="L408" s="217"/>
      <c r="M408" s="217"/>
      <c r="N408" s="217"/>
      <c r="O408" s="217"/>
    </row>
    <row r="409" spans="1:15" x14ac:dyDescent="0.2">
      <c r="A409" s="217"/>
      <c r="B409" s="217"/>
      <c r="C409" s="217"/>
      <c r="D409" s="217"/>
      <c r="E409" s="217"/>
      <c r="F409" s="217"/>
      <c r="G409" s="218"/>
      <c r="H409" s="218"/>
      <c r="I409" s="218"/>
      <c r="J409" s="218"/>
      <c r="K409" s="218"/>
      <c r="L409" s="217"/>
      <c r="M409" s="217"/>
      <c r="N409" s="217"/>
      <c r="O409" s="217"/>
    </row>
    <row r="410" spans="1:15" x14ac:dyDescent="0.2">
      <c r="A410" s="217"/>
      <c r="B410" s="217"/>
      <c r="C410" s="217"/>
      <c r="D410" s="217"/>
      <c r="E410" s="217"/>
      <c r="F410" s="217"/>
      <c r="G410" s="218"/>
      <c r="H410" s="218"/>
      <c r="I410" s="218"/>
      <c r="J410" s="218"/>
      <c r="K410" s="218"/>
      <c r="L410" s="217"/>
      <c r="M410" s="217"/>
      <c r="N410" s="217"/>
      <c r="O410" s="217"/>
    </row>
    <row r="411" spans="1:15" x14ac:dyDescent="0.2">
      <c r="A411" s="217"/>
      <c r="B411" s="217"/>
      <c r="C411" s="217"/>
      <c r="D411" s="217"/>
      <c r="E411" s="217"/>
      <c r="F411" s="217"/>
      <c r="G411" s="218"/>
      <c r="H411" s="218"/>
      <c r="I411" s="218"/>
      <c r="J411" s="218"/>
      <c r="K411" s="218"/>
      <c r="L411" s="217"/>
      <c r="M411" s="217"/>
      <c r="N411" s="217"/>
      <c r="O411" s="217"/>
    </row>
    <row r="412" spans="1:15" x14ac:dyDescent="0.2">
      <c r="A412" s="217"/>
      <c r="B412" s="217"/>
      <c r="C412" s="217"/>
      <c r="D412" s="217"/>
      <c r="E412" s="217"/>
      <c r="F412" s="217"/>
      <c r="G412" s="218"/>
      <c r="H412" s="218"/>
      <c r="I412" s="218"/>
      <c r="J412" s="218"/>
      <c r="K412" s="218"/>
      <c r="L412" s="217"/>
      <c r="M412" s="217"/>
      <c r="N412" s="217"/>
      <c r="O412" s="217"/>
    </row>
    <row r="413" spans="1:15" x14ac:dyDescent="0.2">
      <c r="A413" s="217"/>
      <c r="B413" s="217"/>
      <c r="C413" s="217"/>
      <c r="D413" s="217"/>
      <c r="E413" s="217"/>
      <c r="F413" s="217"/>
      <c r="G413" s="218"/>
      <c r="H413" s="218"/>
      <c r="I413" s="218"/>
      <c r="J413" s="218"/>
      <c r="K413" s="218"/>
      <c r="L413" s="217"/>
      <c r="M413" s="217"/>
      <c r="N413" s="217"/>
      <c r="O413" s="217"/>
    </row>
    <row r="414" spans="1:15" x14ac:dyDescent="0.2">
      <c r="A414" s="217"/>
      <c r="B414" s="217"/>
      <c r="C414" s="217"/>
      <c r="D414" s="217"/>
      <c r="E414" s="217"/>
      <c r="F414" s="217"/>
      <c r="G414" s="218"/>
      <c r="H414" s="218"/>
      <c r="I414" s="218"/>
      <c r="J414" s="218"/>
      <c r="K414" s="218"/>
      <c r="L414" s="217"/>
      <c r="M414" s="217"/>
      <c r="N414" s="217"/>
      <c r="O414" s="217"/>
    </row>
    <row r="415" spans="1:15" x14ac:dyDescent="0.2">
      <c r="A415" s="217"/>
      <c r="B415" s="217"/>
      <c r="C415" s="217"/>
      <c r="D415" s="217"/>
      <c r="E415" s="217"/>
      <c r="F415" s="217"/>
      <c r="G415" s="218"/>
      <c r="H415" s="218"/>
      <c r="I415" s="218"/>
      <c r="J415" s="218"/>
      <c r="K415" s="218"/>
      <c r="L415" s="217"/>
      <c r="M415" s="217"/>
      <c r="N415" s="217"/>
      <c r="O415" s="217"/>
    </row>
    <row r="416" spans="1:15" x14ac:dyDescent="0.2">
      <c r="A416" s="217"/>
      <c r="B416" s="217"/>
      <c r="C416" s="217"/>
      <c r="D416" s="217"/>
      <c r="E416" s="217"/>
      <c r="F416" s="217"/>
      <c r="G416" s="218"/>
      <c r="H416" s="218"/>
      <c r="I416" s="218"/>
      <c r="J416" s="218"/>
      <c r="K416" s="218"/>
      <c r="L416" s="217"/>
      <c r="M416" s="217"/>
      <c r="N416" s="217"/>
      <c r="O416" s="217"/>
    </row>
    <row r="417" spans="1:15" x14ac:dyDescent="0.2">
      <c r="A417" s="217"/>
      <c r="B417" s="217"/>
      <c r="C417" s="217"/>
      <c r="D417" s="217"/>
      <c r="E417" s="217"/>
      <c r="F417" s="217"/>
      <c r="G417" s="218"/>
      <c r="H417" s="218"/>
      <c r="I417" s="218"/>
      <c r="J417" s="218"/>
      <c r="K417" s="218"/>
      <c r="L417" s="217"/>
      <c r="M417" s="217"/>
      <c r="N417" s="217"/>
      <c r="O417" s="217"/>
    </row>
    <row r="418" spans="1:15" x14ac:dyDescent="0.2">
      <c r="A418" s="217"/>
      <c r="B418" s="217"/>
      <c r="C418" s="217"/>
      <c r="D418" s="217"/>
      <c r="E418" s="217"/>
      <c r="F418" s="217"/>
      <c r="G418" s="218"/>
      <c r="H418" s="218"/>
      <c r="I418" s="218"/>
      <c r="J418" s="218"/>
      <c r="K418" s="218"/>
      <c r="L418" s="217"/>
      <c r="M418" s="217"/>
      <c r="N418" s="217"/>
      <c r="O418" s="217"/>
    </row>
    <row r="419" spans="1:15" x14ac:dyDescent="0.2">
      <c r="A419" s="217"/>
      <c r="B419" s="217"/>
      <c r="C419" s="217"/>
      <c r="D419" s="217"/>
      <c r="E419" s="217"/>
      <c r="F419" s="217"/>
      <c r="G419" s="218"/>
      <c r="H419" s="218"/>
      <c r="I419" s="218"/>
      <c r="J419" s="218"/>
      <c r="K419" s="218"/>
      <c r="L419" s="217"/>
      <c r="M419" s="217"/>
      <c r="N419" s="217"/>
      <c r="O419" s="217"/>
    </row>
    <row r="420" spans="1:15" x14ac:dyDescent="0.2">
      <c r="A420" s="217"/>
      <c r="B420" s="217"/>
      <c r="C420" s="217"/>
      <c r="D420" s="217"/>
      <c r="E420" s="217"/>
      <c r="F420" s="217"/>
      <c r="G420" s="218"/>
      <c r="H420" s="218"/>
      <c r="I420" s="218"/>
      <c r="J420" s="218"/>
      <c r="K420" s="218"/>
      <c r="L420" s="217"/>
      <c r="M420" s="217"/>
      <c r="N420" s="217"/>
      <c r="O420" s="217"/>
    </row>
    <row r="421" spans="1:15" x14ac:dyDescent="0.2">
      <c r="A421" s="217"/>
      <c r="B421" s="217"/>
      <c r="C421" s="217"/>
      <c r="D421" s="217"/>
      <c r="E421" s="217"/>
      <c r="F421" s="217"/>
      <c r="G421" s="218"/>
      <c r="H421" s="218"/>
      <c r="I421" s="218"/>
      <c r="J421" s="218"/>
      <c r="K421" s="218"/>
      <c r="L421" s="217"/>
      <c r="M421" s="217"/>
      <c r="N421" s="217"/>
      <c r="O421" s="217"/>
    </row>
    <row r="422" spans="1:15" x14ac:dyDescent="0.2">
      <c r="A422" s="217"/>
      <c r="B422" s="217"/>
      <c r="C422" s="217"/>
      <c r="D422" s="217"/>
      <c r="E422" s="217"/>
      <c r="F422" s="217"/>
      <c r="G422" s="218"/>
      <c r="H422" s="218"/>
      <c r="I422" s="218"/>
      <c r="J422" s="218"/>
      <c r="K422" s="218"/>
      <c r="L422" s="217"/>
      <c r="M422" s="217"/>
      <c r="N422" s="217"/>
      <c r="O422" s="217"/>
    </row>
    <row r="423" spans="1:15" x14ac:dyDescent="0.2">
      <c r="A423" s="217"/>
      <c r="B423" s="217"/>
      <c r="C423" s="217"/>
      <c r="D423" s="217"/>
      <c r="E423" s="217"/>
      <c r="F423" s="217"/>
      <c r="G423" s="218"/>
      <c r="H423" s="218"/>
      <c r="I423" s="218"/>
      <c r="J423" s="218"/>
      <c r="K423" s="218"/>
      <c r="L423" s="217"/>
      <c r="M423" s="217"/>
      <c r="N423" s="217"/>
      <c r="O423" s="217"/>
    </row>
    <row r="424" spans="1:15" x14ac:dyDescent="0.2">
      <c r="A424" s="217"/>
      <c r="B424" s="217"/>
      <c r="C424" s="217"/>
      <c r="D424" s="217"/>
      <c r="E424" s="217"/>
      <c r="F424" s="217"/>
      <c r="G424" s="218"/>
      <c r="H424" s="218"/>
      <c r="I424" s="218"/>
      <c r="J424" s="218"/>
      <c r="K424" s="218"/>
      <c r="L424" s="217"/>
      <c r="M424" s="217"/>
      <c r="N424" s="217"/>
      <c r="O424" s="217"/>
    </row>
    <row r="425" spans="1:15" x14ac:dyDescent="0.2">
      <c r="A425" s="217"/>
      <c r="B425" s="217"/>
      <c r="C425" s="217"/>
      <c r="D425" s="217"/>
      <c r="E425" s="217"/>
      <c r="F425" s="217"/>
      <c r="G425" s="218"/>
      <c r="H425" s="218"/>
      <c r="I425" s="218"/>
      <c r="J425" s="218"/>
      <c r="K425" s="218"/>
      <c r="L425" s="217"/>
      <c r="M425" s="217"/>
      <c r="N425" s="217"/>
      <c r="O425" s="217"/>
    </row>
    <row r="426" spans="1:15" x14ac:dyDescent="0.2">
      <c r="A426" s="217"/>
      <c r="B426" s="217"/>
      <c r="C426" s="217"/>
      <c r="D426" s="217"/>
      <c r="E426" s="217"/>
      <c r="F426" s="217"/>
      <c r="G426" s="218"/>
      <c r="H426" s="218"/>
      <c r="I426" s="218"/>
      <c r="J426" s="218"/>
      <c r="K426" s="218"/>
      <c r="L426" s="217"/>
      <c r="M426" s="217"/>
      <c r="N426" s="217"/>
      <c r="O426" s="217"/>
    </row>
    <row r="427" spans="1:15" x14ac:dyDescent="0.2">
      <c r="A427" s="217"/>
      <c r="B427" s="217"/>
      <c r="C427" s="217"/>
      <c r="D427" s="217"/>
      <c r="E427" s="217"/>
      <c r="F427" s="217"/>
      <c r="G427" s="218"/>
      <c r="H427" s="218"/>
      <c r="I427" s="218"/>
      <c r="J427" s="218"/>
      <c r="K427" s="218"/>
      <c r="L427" s="217"/>
      <c r="M427" s="217"/>
      <c r="N427" s="217"/>
      <c r="O427" s="217"/>
    </row>
    <row r="428" spans="1:15" x14ac:dyDescent="0.2">
      <c r="A428" s="217"/>
      <c r="B428" s="217"/>
      <c r="C428" s="217"/>
      <c r="D428" s="217"/>
      <c r="E428" s="217"/>
      <c r="F428" s="217"/>
      <c r="G428" s="218"/>
      <c r="H428" s="218"/>
      <c r="I428" s="218"/>
      <c r="J428" s="218"/>
      <c r="K428" s="218"/>
      <c r="L428" s="217"/>
      <c r="M428" s="217"/>
      <c r="N428" s="217"/>
      <c r="O428" s="217"/>
    </row>
    <row r="429" spans="1:15" x14ac:dyDescent="0.2">
      <c r="A429" s="217"/>
      <c r="B429" s="217"/>
      <c r="C429" s="217"/>
      <c r="D429" s="217"/>
      <c r="E429" s="217"/>
      <c r="F429" s="217"/>
      <c r="G429" s="218"/>
      <c r="H429" s="218"/>
      <c r="I429" s="218"/>
      <c r="J429" s="218"/>
      <c r="K429" s="218"/>
      <c r="L429" s="217"/>
      <c r="M429" s="217"/>
      <c r="N429" s="217"/>
      <c r="O429" s="217"/>
    </row>
    <row r="430" spans="1:15" x14ac:dyDescent="0.2">
      <c r="A430" s="217"/>
      <c r="B430" s="217"/>
      <c r="C430" s="217"/>
      <c r="D430" s="217"/>
      <c r="E430" s="217"/>
      <c r="F430" s="217"/>
      <c r="G430" s="218"/>
      <c r="H430" s="218"/>
      <c r="I430" s="218"/>
      <c r="J430" s="218"/>
      <c r="K430" s="218"/>
      <c r="L430" s="217"/>
      <c r="M430" s="217"/>
      <c r="N430" s="217"/>
      <c r="O430" s="217"/>
    </row>
    <row r="431" spans="1:15" x14ac:dyDescent="0.2">
      <c r="A431" s="217"/>
      <c r="B431" s="217"/>
      <c r="C431" s="217"/>
      <c r="D431" s="217"/>
      <c r="E431" s="217"/>
      <c r="F431" s="217"/>
      <c r="G431" s="218"/>
      <c r="H431" s="218"/>
      <c r="I431" s="218"/>
      <c r="J431" s="218"/>
      <c r="K431" s="218"/>
      <c r="L431" s="217"/>
      <c r="M431" s="217"/>
      <c r="N431" s="217"/>
      <c r="O431" s="217"/>
    </row>
    <row r="432" spans="1:15" x14ac:dyDescent="0.2">
      <c r="A432" s="217"/>
      <c r="B432" s="217"/>
      <c r="C432" s="217"/>
      <c r="D432" s="217"/>
      <c r="E432" s="217"/>
      <c r="F432" s="217"/>
      <c r="G432" s="218"/>
      <c r="H432" s="218"/>
      <c r="I432" s="218"/>
      <c r="J432" s="218"/>
      <c r="K432" s="218"/>
      <c r="L432" s="217"/>
      <c r="M432" s="217"/>
      <c r="N432" s="217"/>
      <c r="O432" s="217"/>
    </row>
    <row r="433" spans="1:15" x14ac:dyDescent="0.2">
      <c r="A433" s="217"/>
      <c r="B433" s="217"/>
      <c r="C433" s="217"/>
      <c r="D433" s="217"/>
      <c r="E433" s="217"/>
      <c r="F433" s="217"/>
      <c r="G433" s="218"/>
      <c r="H433" s="218"/>
      <c r="I433" s="218"/>
      <c r="J433" s="218"/>
      <c r="K433" s="218"/>
      <c r="L433" s="217"/>
      <c r="M433" s="217"/>
      <c r="N433" s="217"/>
      <c r="O433" s="217"/>
    </row>
    <row r="434" spans="1:15" x14ac:dyDescent="0.2">
      <c r="A434" s="217"/>
      <c r="B434" s="217"/>
      <c r="C434" s="217"/>
      <c r="D434" s="217"/>
      <c r="E434" s="217"/>
      <c r="F434" s="217"/>
      <c r="G434" s="218"/>
      <c r="H434" s="218"/>
      <c r="I434" s="218"/>
      <c r="J434" s="218"/>
      <c r="K434" s="218"/>
      <c r="L434" s="217"/>
      <c r="M434" s="217"/>
      <c r="N434" s="217"/>
      <c r="O434" s="217"/>
    </row>
    <row r="435" spans="1:15" x14ac:dyDescent="0.2">
      <c r="A435" s="217"/>
      <c r="B435" s="217"/>
      <c r="C435" s="217"/>
      <c r="D435" s="217"/>
      <c r="E435" s="217"/>
      <c r="F435" s="217"/>
      <c r="G435" s="218"/>
      <c r="H435" s="218"/>
      <c r="I435" s="218"/>
      <c r="J435" s="218"/>
      <c r="K435" s="218"/>
      <c r="L435" s="217"/>
      <c r="M435" s="217"/>
      <c r="N435" s="217"/>
      <c r="O435" s="217"/>
    </row>
    <row r="436" spans="1:15" x14ac:dyDescent="0.2">
      <c r="A436" s="217"/>
      <c r="B436" s="217"/>
      <c r="C436" s="217"/>
      <c r="D436" s="217"/>
      <c r="E436" s="217"/>
      <c r="F436" s="217"/>
      <c r="G436" s="218"/>
      <c r="H436" s="218"/>
      <c r="I436" s="218"/>
      <c r="J436" s="218"/>
      <c r="K436" s="218"/>
      <c r="L436" s="217"/>
      <c r="M436" s="217"/>
      <c r="N436" s="217"/>
      <c r="O436" s="217"/>
    </row>
    <row r="437" spans="1:15" x14ac:dyDescent="0.2">
      <c r="A437" s="217"/>
      <c r="B437" s="217"/>
      <c r="C437" s="217"/>
      <c r="D437" s="217"/>
      <c r="E437" s="217"/>
      <c r="F437" s="217"/>
      <c r="G437" s="218"/>
      <c r="H437" s="218"/>
      <c r="I437" s="218"/>
      <c r="J437" s="218"/>
      <c r="K437" s="218"/>
      <c r="L437" s="217"/>
      <c r="M437" s="217"/>
      <c r="N437" s="217"/>
      <c r="O437" s="217"/>
    </row>
    <row r="438" spans="1:15" x14ac:dyDescent="0.2">
      <c r="A438" s="217"/>
      <c r="B438" s="217"/>
      <c r="C438" s="217"/>
      <c r="D438" s="217"/>
      <c r="E438" s="217"/>
      <c r="F438" s="217"/>
      <c r="G438" s="218"/>
      <c r="H438" s="218"/>
      <c r="I438" s="218"/>
      <c r="J438" s="218"/>
      <c r="K438" s="218"/>
      <c r="L438" s="217"/>
      <c r="M438" s="217"/>
      <c r="N438" s="217"/>
      <c r="O438" s="217"/>
    </row>
    <row r="439" spans="1:15" x14ac:dyDescent="0.2">
      <c r="A439" s="217"/>
      <c r="B439" s="217"/>
      <c r="C439" s="217"/>
      <c r="D439" s="217"/>
      <c r="E439" s="217"/>
      <c r="F439" s="217"/>
      <c r="G439" s="218"/>
      <c r="H439" s="218"/>
      <c r="I439" s="218"/>
      <c r="J439" s="218"/>
      <c r="K439" s="218"/>
      <c r="L439" s="217"/>
      <c r="M439" s="217"/>
      <c r="N439" s="217"/>
      <c r="O439" s="217"/>
    </row>
    <row r="440" spans="1:15" x14ac:dyDescent="0.2">
      <c r="A440" s="217"/>
      <c r="B440" s="217"/>
      <c r="C440" s="217"/>
      <c r="D440" s="217"/>
      <c r="E440" s="217"/>
      <c r="F440" s="217"/>
      <c r="G440" s="218"/>
      <c r="H440" s="218"/>
      <c r="I440" s="218"/>
      <c r="J440" s="218"/>
      <c r="K440" s="218"/>
      <c r="L440" s="217"/>
      <c r="M440" s="217"/>
      <c r="N440" s="217"/>
      <c r="O440" s="217"/>
    </row>
    <row r="441" spans="1:15" x14ac:dyDescent="0.2">
      <c r="A441" s="217"/>
      <c r="B441" s="217"/>
      <c r="C441" s="217"/>
      <c r="D441" s="217"/>
      <c r="E441" s="217"/>
      <c r="F441" s="217"/>
      <c r="G441" s="218"/>
      <c r="H441" s="218"/>
      <c r="I441" s="218"/>
      <c r="J441" s="218"/>
      <c r="K441" s="218"/>
      <c r="L441" s="217"/>
      <c r="M441" s="217"/>
      <c r="N441" s="217"/>
      <c r="O441" s="217"/>
    </row>
    <row r="442" spans="1:15" x14ac:dyDescent="0.2">
      <c r="A442" s="217"/>
      <c r="B442" s="217"/>
      <c r="C442" s="217"/>
      <c r="D442" s="217"/>
      <c r="E442" s="217"/>
      <c r="F442" s="217"/>
      <c r="G442" s="218"/>
      <c r="H442" s="218"/>
      <c r="I442" s="218"/>
      <c r="J442" s="218"/>
      <c r="K442" s="218"/>
      <c r="L442" s="217"/>
      <c r="M442" s="217"/>
      <c r="N442" s="217"/>
      <c r="O442" s="217"/>
    </row>
    <row r="443" spans="1:15" x14ac:dyDescent="0.2">
      <c r="A443" s="217"/>
      <c r="B443" s="217"/>
      <c r="C443" s="217"/>
      <c r="D443" s="217"/>
      <c r="E443" s="217"/>
      <c r="F443" s="217"/>
      <c r="G443" s="218"/>
      <c r="H443" s="218"/>
      <c r="I443" s="218"/>
      <c r="J443" s="218"/>
      <c r="K443" s="218"/>
      <c r="L443" s="217"/>
      <c r="M443" s="217"/>
      <c r="N443" s="217"/>
      <c r="O443" s="217"/>
    </row>
    <row r="444" spans="1:15" x14ac:dyDescent="0.2">
      <c r="A444" s="217"/>
      <c r="B444" s="217"/>
      <c r="C444" s="217"/>
      <c r="D444" s="217"/>
      <c r="E444" s="217"/>
      <c r="F444" s="217"/>
      <c r="G444" s="218"/>
      <c r="H444" s="218"/>
      <c r="I444" s="218"/>
      <c r="J444" s="218"/>
      <c r="K444" s="218"/>
      <c r="L444" s="217"/>
      <c r="M444" s="217"/>
      <c r="N444" s="217"/>
      <c r="O444" s="217"/>
    </row>
    <row r="445" spans="1:15" x14ac:dyDescent="0.2">
      <c r="A445" s="217"/>
      <c r="B445" s="217"/>
      <c r="C445" s="217"/>
      <c r="D445" s="217"/>
      <c r="E445" s="217"/>
      <c r="F445" s="217"/>
      <c r="G445" s="218"/>
      <c r="H445" s="218"/>
      <c r="I445" s="218"/>
      <c r="J445" s="218"/>
      <c r="K445" s="218"/>
      <c r="L445" s="217"/>
      <c r="M445" s="217"/>
      <c r="N445" s="217"/>
      <c r="O445" s="217"/>
    </row>
    <row r="446" spans="1:15" x14ac:dyDescent="0.2">
      <c r="A446" s="217"/>
      <c r="B446" s="217"/>
      <c r="C446" s="217"/>
      <c r="D446" s="217"/>
      <c r="E446" s="217"/>
      <c r="F446" s="217"/>
      <c r="G446" s="218"/>
      <c r="H446" s="218"/>
      <c r="I446" s="218"/>
      <c r="J446" s="218"/>
      <c r="K446" s="218"/>
      <c r="L446" s="217"/>
      <c r="M446" s="217"/>
      <c r="N446" s="217"/>
      <c r="O446" s="217"/>
    </row>
    <row r="447" spans="1:15" x14ac:dyDescent="0.2">
      <c r="A447" s="217"/>
      <c r="B447" s="217"/>
      <c r="C447" s="217"/>
      <c r="D447" s="217"/>
      <c r="E447" s="217"/>
      <c r="F447" s="217"/>
      <c r="G447" s="218"/>
      <c r="H447" s="218"/>
      <c r="I447" s="218"/>
      <c r="J447" s="218"/>
      <c r="K447" s="218"/>
      <c r="L447" s="217"/>
      <c r="M447" s="217"/>
      <c r="N447" s="217"/>
      <c r="O447" s="217"/>
    </row>
    <row r="448" spans="1:15" x14ac:dyDescent="0.2">
      <c r="A448" s="217"/>
      <c r="B448" s="217"/>
      <c r="C448" s="217"/>
      <c r="D448" s="217"/>
      <c r="E448" s="217"/>
      <c r="F448" s="217"/>
      <c r="G448" s="218"/>
      <c r="H448" s="218"/>
      <c r="I448" s="218"/>
      <c r="J448" s="218"/>
      <c r="K448" s="218"/>
      <c r="L448" s="217"/>
      <c r="M448" s="217"/>
      <c r="N448" s="217"/>
      <c r="O448" s="217"/>
    </row>
    <row r="449" spans="1:15" x14ac:dyDescent="0.2">
      <c r="A449" s="217"/>
      <c r="B449" s="217"/>
      <c r="C449" s="217"/>
      <c r="D449" s="217"/>
      <c r="E449" s="217"/>
      <c r="F449" s="217"/>
      <c r="G449" s="218"/>
      <c r="H449" s="218"/>
      <c r="I449" s="218"/>
      <c r="J449" s="218"/>
      <c r="K449" s="218"/>
      <c r="L449" s="217"/>
      <c r="M449" s="217"/>
      <c r="N449" s="217"/>
      <c r="O449" s="217"/>
    </row>
    <row r="450" spans="1:15" x14ac:dyDescent="0.2">
      <c r="A450" s="217"/>
      <c r="B450" s="217"/>
      <c r="C450" s="217"/>
      <c r="D450" s="217"/>
      <c r="E450" s="217"/>
      <c r="F450" s="217"/>
      <c r="G450" s="218"/>
      <c r="H450" s="218"/>
      <c r="I450" s="218"/>
      <c r="J450" s="218"/>
      <c r="K450" s="218"/>
      <c r="L450" s="217"/>
      <c r="M450" s="217"/>
      <c r="N450" s="217"/>
      <c r="O450" s="217"/>
    </row>
    <row r="451" spans="1:15" x14ac:dyDescent="0.2">
      <c r="A451" s="217"/>
      <c r="B451" s="217"/>
      <c r="C451" s="217"/>
      <c r="D451" s="217"/>
      <c r="E451" s="217"/>
      <c r="F451" s="217"/>
      <c r="G451" s="218"/>
      <c r="H451" s="218"/>
      <c r="I451" s="218"/>
      <c r="J451" s="218"/>
      <c r="K451" s="218"/>
      <c r="L451" s="217"/>
      <c r="M451" s="217"/>
      <c r="N451" s="217"/>
      <c r="O451" s="217"/>
    </row>
    <row r="452" spans="1:15" x14ac:dyDescent="0.2">
      <c r="A452" s="217"/>
      <c r="B452" s="217"/>
      <c r="C452" s="217"/>
      <c r="D452" s="217"/>
      <c r="E452" s="217"/>
      <c r="F452" s="217"/>
      <c r="G452" s="218"/>
      <c r="H452" s="218"/>
      <c r="I452" s="218"/>
      <c r="J452" s="218"/>
      <c r="K452" s="218"/>
      <c r="L452" s="217"/>
      <c r="M452" s="217"/>
      <c r="N452" s="217"/>
      <c r="O452" s="217"/>
    </row>
    <row r="453" spans="1:15" x14ac:dyDescent="0.2">
      <c r="A453" s="217"/>
      <c r="B453" s="217"/>
      <c r="C453" s="217"/>
      <c r="D453" s="217"/>
      <c r="E453" s="217"/>
      <c r="F453" s="217"/>
      <c r="G453" s="218"/>
      <c r="H453" s="218"/>
      <c r="I453" s="218"/>
      <c r="J453" s="218"/>
      <c r="K453" s="218"/>
      <c r="L453" s="217"/>
      <c r="M453" s="217"/>
      <c r="N453" s="217"/>
      <c r="O453" s="217"/>
    </row>
    <row r="454" spans="1:15" x14ac:dyDescent="0.2">
      <c r="A454" s="217"/>
      <c r="B454" s="217"/>
      <c r="C454" s="217"/>
      <c r="D454" s="217"/>
      <c r="E454" s="217"/>
      <c r="F454" s="217"/>
      <c r="G454" s="218"/>
      <c r="H454" s="218"/>
      <c r="I454" s="218"/>
      <c r="J454" s="218"/>
      <c r="K454" s="218"/>
      <c r="L454" s="217"/>
      <c r="M454" s="217"/>
      <c r="N454" s="217"/>
      <c r="O454" s="217"/>
    </row>
    <row r="455" spans="1:15" x14ac:dyDescent="0.2">
      <c r="A455" s="217"/>
      <c r="B455" s="217"/>
      <c r="C455" s="217"/>
      <c r="D455" s="217"/>
      <c r="E455" s="217"/>
      <c r="F455" s="217"/>
      <c r="G455" s="218"/>
      <c r="H455" s="218"/>
      <c r="I455" s="218"/>
      <c r="J455" s="218"/>
      <c r="K455" s="218"/>
      <c r="L455" s="217"/>
      <c r="M455" s="217"/>
      <c r="N455" s="217"/>
      <c r="O455" s="217"/>
    </row>
    <row r="456" spans="1:15" x14ac:dyDescent="0.2">
      <c r="A456" s="217"/>
      <c r="B456" s="217"/>
      <c r="C456" s="217"/>
      <c r="D456" s="217"/>
      <c r="E456" s="217"/>
      <c r="F456" s="217"/>
      <c r="G456" s="218"/>
      <c r="H456" s="218"/>
      <c r="I456" s="218"/>
      <c r="J456" s="218"/>
      <c r="K456" s="218"/>
      <c r="L456" s="217"/>
      <c r="M456" s="217"/>
      <c r="N456" s="217"/>
      <c r="O456" s="217"/>
    </row>
    <row r="457" spans="1:15" x14ac:dyDescent="0.2">
      <c r="A457" s="217"/>
      <c r="B457" s="217"/>
      <c r="C457" s="217"/>
      <c r="D457" s="217"/>
      <c r="E457" s="217"/>
      <c r="F457" s="217"/>
      <c r="G457" s="218"/>
      <c r="H457" s="218"/>
      <c r="I457" s="218"/>
      <c r="J457" s="218"/>
      <c r="K457" s="218"/>
      <c r="L457" s="217"/>
      <c r="M457" s="217"/>
      <c r="N457" s="217"/>
      <c r="O457" s="217"/>
    </row>
    <row r="458" spans="1:15" x14ac:dyDescent="0.2">
      <c r="A458" s="217"/>
      <c r="B458" s="217"/>
      <c r="C458" s="217"/>
      <c r="D458" s="217"/>
      <c r="E458" s="217"/>
      <c r="F458" s="217"/>
      <c r="G458" s="218"/>
      <c r="H458" s="218"/>
      <c r="I458" s="218"/>
      <c r="J458" s="218"/>
      <c r="K458" s="218"/>
      <c r="L458" s="217"/>
      <c r="M458" s="217"/>
      <c r="N458" s="217"/>
      <c r="O458" s="217"/>
    </row>
    <row r="459" spans="1:15" x14ac:dyDescent="0.2">
      <c r="A459" s="217"/>
      <c r="B459" s="217"/>
      <c r="C459" s="217"/>
      <c r="D459" s="217"/>
      <c r="E459" s="217"/>
      <c r="F459" s="217"/>
      <c r="G459" s="218"/>
      <c r="H459" s="218"/>
      <c r="I459" s="218"/>
      <c r="J459" s="218"/>
      <c r="K459" s="218"/>
      <c r="L459" s="217"/>
      <c r="M459" s="217"/>
      <c r="N459" s="217"/>
      <c r="O459" s="217"/>
    </row>
    <row r="460" spans="1:15" x14ac:dyDescent="0.2">
      <c r="A460" s="217"/>
      <c r="B460" s="217"/>
      <c r="C460" s="217"/>
      <c r="D460" s="217"/>
      <c r="E460" s="217"/>
      <c r="F460" s="217"/>
      <c r="G460" s="218"/>
      <c r="H460" s="218"/>
      <c r="I460" s="218"/>
      <c r="J460" s="218"/>
      <c r="K460" s="218"/>
      <c r="L460" s="217"/>
      <c r="M460" s="217"/>
      <c r="N460" s="217"/>
      <c r="O460" s="217"/>
    </row>
    <row r="461" spans="1:15" x14ac:dyDescent="0.2">
      <c r="A461" s="217"/>
      <c r="B461" s="217"/>
      <c r="C461" s="217"/>
      <c r="D461" s="217"/>
      <c r="E461" s="217"/>
      <c r="F461" s="217"/>
      <c r="G461" s="218"/>
      <c r="H461" s="218"/>
      <c r="I461" s="218"/>
      <c r="J461" s="218"/>
      <c r="K461" s="218"/>
      <c r="L461" s="217"/>
      <c r="M461" s="217"/>
      <c r="N461" s="217"/>
      <c r="O461" s="217"/>
    </row>
    <row r="462" spans="1:15" x14ac:dyDescent="0.2">
      <c r="A462" s="217"/>
      <c r="B462" s="217"/>
      <c r="C462" s="217"/>
      <c r="D462" s="217"/>
      <c r="E462" s="217"/>
      <c r="F462" s="217"/>
      <c r="G462" s="218"/>
      <c r="H462" s="218"/>
      <c r="I462" s="218"/>
      <c r="J462" s="218"/>
      <c r="K462" s="218"/>
      <c r="L462" s="217"/>
      <c r="M462" s="217"/>
      <c r="N462" s="217"/>
      <c r="O462" s="217"/>
    </row>
    <row r="463" spans="1:15" x14ac:dyDescent="0.2">
      <c r="A463" s="217"/>
      <c r="B463" s="217"/>
      <c r="C463" s="217"/>
      <c r="D463" s="217"/>
      <c r="E463" s="217"/>
      <c r="F463" s="217"/>
      <c r="G463" s="218"/>
      <c r="H463" s="218"/>
      <c r="I463" s="218"/>
      <c r="J463" s="218"/>
      <c r="K463" s="218"/>
      <c r="L463" s="217"/>
      <c r="M463" s="217"/>
      <c r="N463" s="217"/>
      <c r="O463" s="217"/>
    </row>
    <row r="464" spans="1:15" x14ac:dyDescent="0.2">
      <c r="A464" s="217"/>
      <c r="B464" s="217"/>
      <c r="C464" s="217"/>
      <c r="D464" s="217"/>
      <c r="E464" s="217"/>
      <c r="F464" s="217"/>
      <c r="G464" s="218"/>
      <c r="H464" s="218"/>
      <c r="I464" s="218"/>
      <c r="J464" s="218"/>
      <c r="K464" s="218"/>
      <c r="L464" s="217"/>
      <c r="M464" s="217"/>
      <c r="N464" s="217"/>
      <c r="O464" s="217"/>
    </row>
    <row r="465" spans="1:15" x14ac:dyDescent="0.2">
      <c r="A465" s="217"/>
      <c r="B465" s="217"/>
      <c r="C465" s="217"/>
      <c r="D465" s="217"/>
      <c r="E465" s="217"/>
      <c r="F465" s="217"/>
      <c r="G465" s="218"/>
      <c r="H465" s="218"/>
      <c r="I465" s="218"/>
      <c r="J465" s="218"/>
      <c r="K465" s="218"/>
      <c r="L465" s="217"/>
      <c r="M465" s="217"/>
      <c r="N465" s="217"/>
      <c r="O465" s="217"/>
    </row>
    <row r="466" spans="1:15" x14ac:dyDescent="0.2">
      <c r="A466" s="217"/>
      <c r="B466" s="217"/>
      <c r="C466" s="217"/>
      <c r="D466" s="217"/>
      <c r="E466" s="217"/>
      <c r="F466" s="217"/>
      <c r="G466" s="218"/>
      <c r="H466" s="218"/>
      <c r="I466" s="218"/>
      <c r="J466" s="218"/>
      <c r="K466" s="218"/>
      <c r="L466" s="217"/>
      <c r="M466" s="217"/>
      <c r="N466" s="217"/>
      <c r="O466" s="217"/>
    </row>
    <row r="467" spans="1:15" x14ac:dyDescent="0.2">
      <c r="A467" s="217"/>
      <c r="B467" s="217"/>
      <c r="C467" s="217"/>
      <c r="D467" s="217"/>
      <c r="E467" s="217"/>
      <c r="F467" s="217"/>
      <c r="G467" s="218"/>
      <c r="H467" s="218"/>
      <c r="I467" s="218"/>
      <c r="J467" s="218"/>
      <c r="K467" s="218"/>
      <c r="L467" s="217"/>
      <c r="M467" s="217"/>
      <c r="N467" s="217"/>
      <c r="O467" s="217"/>
    </row>
    <row r="468" spans="1:15" x14ac:dyDescent="0.2">
      <c r="A468" s="217"/>
      <c r="B468" s="217"/>
      <c r="C468" s="217"/>
      <c r="D468" s="217"/>
      <c r="E468" s="217"/>
      <c r="F468" s="217"/>
      <c r="G468" s="218"/>
      <c r="H468" s="218"/>
      <c r="I468" s="218"/>
      <c r="J468" s="218"/>
      <c r="K468" s="218"/>
      <c r="L468" s="217"/>
      <c r="M468" s="217"/>
      <c r="N468" s="217"/>
      <c r="O468" s="217"/>
    </row>
    <row r="469" spans="1:15" x14ac:dyDescent="0.2">
      <c r="A469" s="217"/>
      <c r="B469" s="217"/>
      <c r="C469" s="217"/>
      <c r="D469" s="217"/>
      <c r="E469" s="217"/>
      <c r="F469" s="217"/>
      <c r="G469" s="218"/>
      <c r="H469" s="218"/>
      <c r="I469" s="218"/>
      <c r="J469" s="218"/>
      <c r="K469" s="218"/>
      <c r="L469" s="217"/>
      <c r="M469" s="217"/>
      <c r="N469" s="217"/>
      <c r="O469" s="217"/>
    </row>
    <row r="470" spans="1:15" x14ac:dyDescent="0.2">
      <c r="A470" s="217"/>
      <c r="B470" s="217"/>
      <c r="C470" s="217"/>
      <c r="D470" s="217"/>
      <c r="E470" s="217"/>
      <c r="F470" s="217"/>
      <c r="G470" s="218"/>
      <c r="H470" s="218"/>
      <c r="I470" s="218"/>
      <c r="J470" s="218"/>
      <c r="K470" s="218"/>
      <c r="L470" s="217"/>
      <c r="M470" s="217"/>
      <c r="N470" s="217"/>
      <c r="O470" s="217"/>
    </row>
    <row r="471" spans="1:15" x14ac:dyDescent="0.2">
      <c r="A471" s="217"/>
      <c r="B471" s="217"/>
      <c r="C471" s="217"/>
      <c r="D471" s="217"/>
      <c r="E471" s="217"/>
      <c r="F471" s="217"/>
      <c r="G471" s="218"/>
      <c r="H471" s="218"/>
      <c r="I471" s="218"/>
      <c r="J471" s="218"/>
      <c r="K471" s="218"/>
      <c r="L471" s="217"/>
      <c r="M471" s="217"/>
      <c r="N471" s="217"/>
      <c r="O471" s="217"/>
    </row>
    <row r="472" spans="1:15" x14ac:dyDescent="0.2">
      <c r="A472" s="217"/>
      <c r="B472" s="217"/>
      <c r="C472" s="217"/>
      <c r="D472" s="217"/>
      <c r="E472" s="217"/>
      <c r="F472" s="217"/>
      <c r="G472" s="218"/>
      <c r="H472" s="218"/>
      <c r="I472" s="218"/>
      <c r="J472" s="218"/>
      <c r="K472" s="218"/>
      <c r="L472" s="217"/>
      <c r="M472" s="217"/>
      <c r="N472" s="217"/>
      <c r="O472" s="217"/>
    </row>
    <row r="473" spans="1:15" x14ac:dyDescent="0.2">
      <c r="A473" s="217"/>
      <c r="B473" s="217"/>
      <c r="C473" s="217"/>
      <c r="D473" s="217"/>
      <c r="E473" s="217"/>
      <c r="F473" s="217"/>
      <c r="G473" s="218"/>
      <c r="H473" s="218"/>
      <c r="I473" s="218"/>
      <c r="J473" s="218"/>
      <c r="K473" s="218"/>
      <c r="L473" s="217"/>
      <c r="M473" s="217"/>
      <c r="N473" s="217"/>
      <c r="O473" s="217"/>
    </row>
    <row r="474" spans="1:15" x14ac:dyDescent="0.2">
      <c r="A474" s="217"/>
      <c r="B474" s="217"/>
      <c r="C474" s="217"/>
      <c r="D474" s="217"/>
      <c r="E474" s="217"/>
      <c r="F474" s="217"/>
      <c r="G474" s="218"/>
      <c r="H474" s="218"/>
      <c r="I474" s="218"/>
      <c r="J474" s="218"/>
      <c r="K474" s="218"/>
      <c r="L474" s="217"/>
      <c r="M474" s="217"/>
      <c r="N474" s="217"/>
      <c r="O474" s="217"/>
    </row>
    <row r="475" spans="1:15" x14ac:dyDescent="0.2">
      <c r="A475" s="217"/>
      <c r="B475" s="217"/>
      <c r="C475" s="217"/>
      <c r="D475" s="217"/>
      <c r="E475" s="217"/>
      <c r="F475" s="217"/>
      <c r="G475" s="218"/>
      <c r="H475" s="218"/>
      <c r="I475" s="218"/>
      <c r="J475" s="218"/>
      <c r="K475" s="218"/>
      <c r="L475" s="217"/>
      <c r="M475" s="217"/>
      <c r="N475" s="217"/>
      <c r="O475" s="217"/>
    </row>
    <row r="476" spans="1:15" x14ac:dyDescent="0.2">
      <c r="A476" s="217"/>
      <c r="B476" s="217"/>
      <c r="C476" s="217"/>
      <c r="D476" s="217"/>
      <c r="E476" s="217"/>
      <c r="F476" s="217"/>
      <c r="G476" s="218"/>
      <c r="H476" s="218"/>
      <c r="I476" s="218"/>
      <c r="J476" s="218"/>
      <c r="K476" s="218"/>
      <c r="L476" s="217"/>
      <c r="M476" s="217"/>
      <c r="N476" s="217"/>
      <c r="O476" s="217"/>
    </row>
    <row r="477" spans="1:15" x14ac:dyDescent="0.2">
      <c r="A477" s="217"/>
      <c r="B477" s="217"/>
      <c r="C477" s="217"/>
      <c r="D477" s="217"/>
      <c r="E477" s="217"/>
      <c r="F477" s="217"/>
      <c r="G477" s="218"/>
      <c r="H477" s="218"/>
      <c r="I477" s="218"/>
      <c r="J477" s="218"/>
      <c r="K477" s="218"/>
      <c r="L477" s="217"/>
      <c r="M477" s="217"/>
      <c r="N477" s="217"/>
      <c r="O477" s="217"/>
    </row>
    <row r="478" spans="1:15" x14ac:dyDescent="0.2">
      <c r="A478" s="217"/>
      <c r="B478" s="217"/>
      <c r="C478" s="217"/>
      <c r="D478" s="217"/>
      <c r="E478" s="217"/>
      <c r="F478" s="217"/>
      <c r="G478" s="218"/>
      <c r="H478" s="218"/>
      <c r="I478" s="218"/>
      <c r="J478" s="218"/>
      <c r="K478" s="218"/>
      <c r="L478" s="217"/>
      <c r="M478" s="217"/>
      <c r="N478" s="217"/>
      <c r="O478" s="217"/>
    </row>
    <row r="479" spans="1:15" x14ac:dyDescent="0.2">
      <c r="A479" s="217"/>
      <c r="B479" s="217"/>
      <c r="C479" s="217"/>
      <c r="D479" s="217"/>
      <c r="E479" s="217"/>
      <c r="F479" s="217"/>
      <c r="G479" s="218"/>
      <c r="H479" s="218"/>
      <c r="I479" s="218"/>
      <c r="J479" s="218"/>
      <c r="K479" s="218"/>
      <c r="L479" s="217"/>
      <c r="M479" s="217"/>
      <c r="N479" s="217"/>
      <c r="O479" s="217"/>
    </row>
    <row r="480" spans="1:15" x14ac:dyDescent="0.2">
      <c r="A480" s="217"/>
      <c r="B480" s="217"/>
      <c r="C480" s="217"/>
      <c r="D480" s="217"/>
      <c r="E480" s="217"/>
      <c r="F480" s="217"/>
      <c r="G480" s="218"/>
      <c r="H480" s="218"/>
      <c r="I480" s="218"/>
      <c r="J480" s="218"/>
      <c r="K480" s="218"/>
      <c r="L480" s="217"/>
      <c r="M480" s="217"/>
      <c r="N480" s="217"/>
      <c r="O480" s="217"/>
    </row>
    <row r="481" spans="1:15" x14ac:dyDescent="0.2">
      <c r="A481" s="217"/>
      <c r="B481" s="217"/>
      <c r="C481" s="217"/>
      <c r="D481" s="217"/>
      <c r="E481" s="217"/>
      <c r="F481" s="217"/>
      <c r="G481" s="218"/>
      <c r="H481" s="218"/>
      <c r="I481" s="218"/>
      <c r="J481" s="218"/>
      <c r="K481" s="218"/>
      <c r="L481" s="217"/>
      <c r="M481" s="217"/>
      <c r="N481" s="217"/>
      <c r="O481" s="217"/>
    </row>
    <row r="482" spans="1:15" x14ac:dyDescent="0.2">
      <c r="A482" s="217"/>
      <c r="B482" s="217"/>
      <c r="C482" s="217"/>
      <c r="D482" s="217"/>
      <c r="E482" s="217"/>
      <c r="F482" s="217"/>
      <c r="G482" s="218"/>
      <c r="H482" s="218"/>
      <c r="I482" s="218"/>
      <c r="J482" s="218"/>
      <c r="K482" s="218"/>
      <c r="L482" s="217"/>
      <c r="M482" s="217"/>
      <c r="N482" s="217"/>
      <c r="O482" s="217"/>
    </row>
    <row r="483" spans="1:15" x14ac:dyDescent="0.2">
      <c r="A483" s="217"/>
      <c r="B483" s="217"/>
      <c r="C483" s="217"/>
      <c r="D483" s="217"/>
      <c r="E483" s="217"/>
      <c r="F483" s="217"/>
      <c r="G483" s="218"/>
      <c r="H483" s="218"/>
      <c r="I483" s="218"/>
      <c r="J483" s="218"/>
      <c r="K483" s="218"/>
      <c r="L483" s="217"/>
      <c r="M483" s="217"/>
      <c r="N483" s="217"/>
      <c r="O483" s="217"/>
    </row>
    <row r="484" spans="1:15" x14ac:dyDescent="0.2">
      <c r="A484" s="217"/>
      <c r="B484" s="217"/>
      <c r="C484" s="217"/>
      <c r="D484" s="217"/>
      <c r="E484" s="217"/>
      <c r="F484" s="217"/>
      <c r="G484" s="218"/>
      <c r="H484" s="218"/>
      <c r="I484" s="218"/>
      <c r="J484" s="218"/>
      <c r="K484" s="218"/>
      <c r="L484" s="217"/>
      <c r="M484" s="217"/>
      <c r="N484" s="217"/>
      <c r="O484" s="217"/>
    </row>
    <row r="485" spans="1:15" x14ac:dyDescent="0.2">
      <c r="A485" s="217"/>
      <c r="B485" s="217"/>
      <c r="C485" s="217"/>
      <c r="D485" s="217"/>
      <c r="E485" s="217"/>
      <c r="F485" s="217"/>
      <c r="G485" s="218"/>
      <c r="H485" s="218"/>
      <c r="I485" s="218"/>
      <c r="J485" s="218"/>
      <c r="K485" s="218"/>
      <c r="L485" s="217"/>
      <c r="M485" s="217"/>
      <c r="N485" s="217"/>
      <c r="O485" s="217"/>
    </row>
    <row r="486" spans="1:15" x14ac:dyDescent="0.2">
      <c r="A486" s="217"/>
      <c r="B486" s="217"/>
      <c r="C486" s="217"/>
      <c r="D486" s="217"/>
      <c r="E486" s="217"/>
      <c r="F486" s="217"/>
      <c r="G486" s="218"/>
      <c r="H486" s="218"/>
      <c r="I486" s="218"/>
      <c r="J486" s="218"/>
      <c r="K486" s="218"/>
      <c r="L486" s="217"/>
      <c r="M486" s="217"/>
      <c r="N486" s="217"/>
      <c r="O486" s="217"/>
    </row>
    <row r="487" spans="1:15" x14ac:dyDescent="0.2">
      <c r="A487" s="217"/>
      <c r="B487" s="217"/>
      <c r="C487" s="217"/>
      <c r="D487" s="217"/>
      <c r="E487" s="217"/>
      <c r="F487" s="217"/>
      <c r="G487" s="218"/>
      <c r="H487" s="218"/>
      <c r="I487" s="218"/>
      <c r="J487" s="218"/>
      <c r="K487" s="218"/>
      <c r="L487" s="217"/>
      <c r="M487" s="217"/>
      <c r="N487" s="217"/>
      <c r="O487" s="217"/>
    </row>
    <row r="488" spans="1:15" x14ac:dyDescent="0.2">
      <c r="A488" s="217"/>
      <c r="B488" s="217"/>
      <c r="C488" s="217"/>
      <c r="D488" s="217"/>
      <c r="E488" s="217"/>
      <c r="F488" s="217"/>
      <c r="G488" s="218"/>
      <c r="H488" s="218"/>
      <c r="I488" s="218"/>
      <c r="J488" s="218"/>
      <c r="K488" s="218"/>
      <c r="L488" s="217"/>
      <c r="M488" s="217"/>
      <c r="N488" s="217"/>
      <c r="O488" s="217"/>
    </row>
    <row r="489" spans="1:15" x14ac:dyDescent="0.2">
      <c r="A489" s="217"/>
      <c r="B489" s="217"/>
      <c r="C489" s="217"/>
      <c r="D489" s="217"/>
      <c r="E489" s="217"/>
      <c r="F489" s="217"/>
      <c r="G489" s="218"/>
      <c r="H489" s="218"/>
      <c r="I489" s="218"/>
      <c r="J489" s="218"/>
      <c r="K489" s="218"/>
      <c r="L489" s="217"/>
      <c r="M489" s="217"/>
      <c r="N489" s="217"/>
      <c r="O489" s="217"/>
    </row>
    <row r="490" spans="1:15" x14ac:dyDescent="0.2">
      <c r="A490" s="217"/>
      <c r="B490" s="217"/>
      <c r="C490" s="217"/>
      <c r="D490" s="217"/>
      <c r="E490" s="217"/>
      <c r="F490" s="217"/>
      <c r="G490" s="218"/>
      <c r="H490" s="218"/>
      <c r="I490" s="218"/>
      <c r="J490" s="218"/>
      <c r="K490" s="218"/>
      <c r="L490" s="217"/>
      <c r="M490" s="217"/>
      <c r="N490" s="217"/>
      <c r="O490" s="217"/>
    </row>
    <row r="491" spans="1:15" x14ac:dyDescent="0.2">
      <c r="A491" s="217"/>
      <c r="B491" s="217"/>
      <c r="C491" s="217"/>
      <c r="D491" s="217"/>
      <c r="E491" s="217"/>
      <c r="F491" s="217"/>
      <c r="G491" s="218"/>
      <c r="H491" s="218"/>
      <c r="I491" s="218"/>
      <c r="J491" s="218"/>
      <c r="K491" s="218"/>
      <c r="L491" s="217"/>
      <c r="M491" s="217"/>
      <c r="N491" s="217"/>
      <c r="O491" s="217"/>
    </row>
    <row r="492" spans="1:15" x14ac:dyDescent="0.2">
      <c r="A492" s="217"/>
      <c r="B492" s="217"/>
      <c r="C492" s="217"/>
      <c r="D492" s="217"/>
      <c r="E492" s="217"/>
      <c r="F492" s="217"/>
      <c r="G492" s="218"/>
      <c r="H492" s="218"/>
      <c r="I492" s="218"/>
      <c r="J492" s="218"/>
      <c r="K492" s="218"/>
      <c r="L492" s="217"/>
      <c r="M492" s="217"/>
      <c r="N492" s="217"/>
      <c r="O492" s="217"/>
    </row>
    <row r="493" spans="1:15" x14ac:dyDescent="0.2">
      <c r="A493" s="217"/>
      <c r="B493" s="217"/>
      <c r="C493" s="217"/>
      <c r="D493" s="217"/>
      <c r="E493" s="217"/>
      <c r="F493" s="217"/>
      <c r="G493" s="218"/>
      <c r="H493" s="218"/>
      <c r="I493" s="218"/>
      <c r="J493" s="218"/>
      <c r="K493" s="218"/>
      <c r="L493" s="217"/>
      <c r="M493" s="217"/>
      <c r="N493" s="217"/>
      <c r="O493" s="217"/>
    </row>
    <row r="494" spans="1:15" x14ac:dyDescent="0.2">
      <c r="A494" s="217"/>
      <c r="B494" s="217"/>
      <c r="C494" s="217"/>
      <c r="D494" s="217"/>
      <c r="E494" s="217"/>
      <c r="F494" s="217"/>
      <c r="G494" s="218"/>
      <c r="H494" s="218"/>
      <c r="I494" s="218"/>
      <c r="J494" s="218"/>
      <c r="K494" s="218"/>
      <c r="L494" s="217"/>
      <c r="M494" s="217"/>
      <c r="N494" s="217"/>
      <c r="O494" s="217"/>
    </row>
    <row r="495" spans="1:15" x14ac:dyDescent="0.2">
      <c r="A495" s="217"/>
      <c r="B495" s="217"/>
      <c r="C495" s="217"/>
      <c r="D495" s="217"/>
      <c r="E495" s="217"/>
      <c r="F495" s="217"/>
      <c r="G495" s="218"/>
      <c r="H495" s="218"/>
      <c r="I495" s="218"/>
      <c r="J495" s="218"/>
      <c r="K495" s="218"/>
      <c r="L495" s="217"/>
      <c r="M495" s="217"/>
      <c r="N495" s="217"/>
      <c r="O495" s="217"/>
    </row>
    <row r="496" spans="1:15" x14ac:dyDescent="0.2">
      <c r="A496" s="217"/>
      <c r="B496" s="217"/>
      <c r="C496" s="217"/>
      <c r="D496" s="217"/>
      <c r="E496" s="217"/>
      <c r="F496" s="217"/>
      <c r="G496" s="218"/>
      <c r="H496" s="218"/>
      <c r="I496" s="218"/>
      <c r="J496" s="218"/>
      <c r="K496" s="218"/>
      <c r="L496" s="217"/>
      <c r="M496" s="217"/>
      <c r="N496" s="217"/>
      <c r="O496" s="217"/>
    </row>
    <row r="497" spans="1:15" x14ac:dyDescent="0.2">
      <c r="A497" s="217"/>
      <c r="B497" s="217"/>
      <c r="C497" s="217"/>
      <c r="D497" s="217"/>
      <c r="E497" s="217"/>
      <c r="F497" s="217"/>
      <c r="G497" s="218"/>
      <c r="H497" s="218"/>
      <c r="I497" s="218"/>
      <c r="J497" s="218"/>
      <c r="K497" s="218"/>
      <c r="L497" s="217"/>
      <c r="M497" s="217"/>
      <c r="N497" s="217"/>
      <c r="O497" s="217"/>
    </row>
    <row r="498" spans="1:15" x14ac:dyDescent="0.2">
      <c r="A498" s="217"/>
      <c r="B498" s="217"/>
      <c r="C498" s="217"/>
      <c r="D498" s="217"/>
      <c r="E498" s="217"/>
      <c r="F498" s="217"/>
      <c r="G498" s="218"/>
      <c r="H498" s="218"/>
      <c r="I498" s="218"/>
      <c r="J498" s="218"/>
      <c r="K498" s="218"/>
      <c r="L498" s="217"/>
      <c r="M498" s="217"/>
      <c r="N498" s="217"/>
      <c r="O498" s="217"/>
    </row>
    <row r="499" spans="1:15" x14ac:dyDescent="0.2">
      <c r="A499" s="217"/>
      <c r="B499" s="217"/>
      <c r="C499" s="217"/>
      <c r="D499" s="217"/>
      <c r="E499" s="217"/>
      <c r="F499" s="217"/>
      <c r="G499" s="218"/>
      <c r="H499" s="218"/>
      <c r="I499" s="218"/>
      <c r="J499" s="218"/>
      <c r="K499" s="218"/>
      <c r="L499" s="217"/>
      <c r="M499" s="217"/>
      <c r="N499" s="217"/>
      <c r="O499" s="217"/>
    </row>
    <row r="500" spans="1:15" x14ac:dyDescent="0.2">
      <c r="A500" s="217"/>
      <c r="B500" s="217"/>
      <c r="C500" s="217"/>
      <c r="D500" s="217"/>
      <c r="E500" s="217"/>
      <c r="F500" s="217"/>
      <c r="G500" s="218"/>
      <c r="H500" s="218"/>
      <c r="I500" s="218"/>
      <c r="J500" s="218"/>
      <c r="K500" s="218"/>
      <c r="L500" s="217"/>
      <c r="M500" s="217"/>
      <c r="N500" s="217"/>
      <c r="O500" s="217"/>
    </row>
    <row r="501" spans="1:15" x14ac:dyDescent="0.2">
      <c r="A501" s="217"/>
      <c r="B501" s="217"/>
      <c r="C501" s="217"/>
      <c r="D501" s="217"/>
      <c r="E501" s="217"/>
      <c r="F501" s="217"/>
      <c r="G501" s="218"/>
      <c r="H501" s="218"/>
      <c r="I501" s="218"/>
      <c r="J501" s="218"/>
      <c r="K501" s="218"/>
      <c r="L501" s="217"/>
      <c r="M501" s="217"/>
      <c r="N501" s="217"/>
      <c r="O501" s="217"/>
    </row>
    <row r="502" spans="1:15" x14ac:dyDescent="0.2">
      <c r="A502" s="217"/>
      <c r="B502" s="217"/>
      <c r="C502" s="217"/>
      <c r="D502" s="217"/>
      <c r="E502" s="217"/>
      <c r="F502" s="217"/>
      <c r="G502" s="218"/>
      <c r="H502" s="218"/>
      <c r="I502" s="218"/>
      <c r="J502" s="218"/>
      <c r="K502" s="218"/>
      <c r="L502" s="217"/>
      <c r="M502" s="217"/>
      <c r="N502" s="217"/>
      <c r="O502" s="217"/>
    </row>
    <row r="503" spans="1:15" x14ac:dyDescent="0.2">
      <c r="A503" s="217"/>
      <c r="B503" s="217"/>
      <c r="C503" s="217"/>
      <c r="D503" s="217"/>
      <c r="E503" s="217"/>
      <c r="F503" s="217"/>
      <c r="G503" s="218"/>
      <c r="H503" s="218"/>
      <c r="I503" s="218"/>
      <c r="J503" s="218"/>
      <c r="K503" s="218"/>
      <c r="L503" s="217"/>
      <c r="M503" s="217"/>
      <c r="N503" s="217"/>
      <c r="O503" s="217"/>
    </row>
    <row r="504" spans="1:15" x14ac:dyDescent="0.2">
      <c r="A504" s="217"/>
      <c r="B504" s="217"/>
      <c r="C504" s="217"/>
      <c r="D504" s="217"/>
      <c r="E504" s="217"/>
      <c r="F504" s="217"/>
      <c r="G504" s="218"/>
      <c r="H504" s="218"/>
      <c r="I504" s="218"/>
      <c r="J504" s="218"/>
      <c r="K504" s="218"/>
      <c r="L504" s="217"/>
      <c r="M504" s="217"/>
      <c r="N504" s="217"/>
      <c r="O504" s="217"/>
    </row>
    <row r="505" spans="1:15" x14ac:dyDescent="0.2">
      <c r="A505" s="217"/>
      <c r="B505" s="217"/>
      <c r="C505" s="217"/>
      <c r="D505" s="217"/>
      <c r="E505" s="217"/>
      <c r="F505" s="217"/>
      <c r="G505" s="218"/>
      <c r="H505" s="218"/>
      <c r="I505" s="218"/>
      <c r="J505" s="218"/>
      <c r="K505" s="218"/>
      <c r="L505" s="217"/>
      <c r="M505" s="217"/>
      <c r="N505" s="217"/>
      <c r="O505" s="217"/>
    </row>
    <row r="506" spans="1:15" x14ac:dyDescent="0.2">
      <c r="A506" s="217"/>
      <c r="B506" s="217"/>
      <c r="C506" s="217"/>
      <c r="D506" s="217"/>
      <c r="E506" s="217"/>
      <c r="F506" s="217"/>
      <c r="G506" s="218"/>
      <c r="H506" s="218"/>
      <c r="I506" s="218"/>
      <c r="J506" s="218"/>
      <c r="K506" s="218"/>
      <c r="L506" s="217"/>
      <c r="M506" s="217"/>
      <c r="N506" s="217"/>
      <c r="O506" s="217"/>
    </row>
    <row r="507" spans="1:15" x14ac:dyDescent="0.2">
      <c r="A507" s="217"/>
      <c r="B507" s="217"/>
      <c r="C507" s="217"/>
      <c r="D507" s="217"/>
      <c r="E507" s="217"/>
      <c r="F507" s="217"/>
      <c r="G507" s="218"/>
      <c r="H507" s="218"/>
      <c r="I507" s="218"/>
      <c r="J507" s="218"/>
      <c r="K507" s="218"/>
      <c r="L507" s="217"/>
      <c r="M507" s="217"/>
      <c r="N507" s="217"/>
      <c r="O507" s="217"/>
    </row>
    <row r="508" spans="1:15" x14ac:dyDescent="0.2">
      <c r="A508" s="217"/>
      <c r="B508" s="217"/>
      <c r="C508" s="217"/>
      <c r="D508" s="217"/>
      <c r="E508" s="217"/>
      <c r="F508" s="217"/>
      <c r="G508" s="218"/>
      <c r="H508" s="218"/>
      <c r="I508" s="218"/>
      <c r="J508" s="218"/>
      <c r="K508" s="218"/>
      <c r="L508" s="217"/>
      <c r="M508" s="217"/>
      <c r="N508" s="217"/>
      <c r="O508" s="217"/>
    </row>
    <row r="509" spans="1:15" x14ac:dyDescent="0.2">
      <c r="A509" s="217"/>
      <c r="B509" s="217"/>
      <c r="C509" s="217"/>
      <c r="D509" s="217"/>
      <c r="E509" s="217"/>
      <c r="F509" s="217"/>
      <c r="G509" s="218"/>
      <c r="H509" s="218"/>
      <c r="I509" s="218"/>
      <c r="J509" s="218"/>
      <c r="K509" s="218"/>
      <c r="L509" s="217"/>
      <c r="M509" s="217"/>
      <c r="N509" s="217"/>
      <c r="O509" s="217"/>
    </row>
    <row r="510" spans="1:15" x14ac:dyDescent="0.2">
      <c r="A510" s="217"/>
      <c r="B510" s="217"/>
      <c r="C510" s="217"/>
      <c r="D510" s="217"/>
      <c r="E510" s="217"/>
      <c r="F510" s="217"/>
      <c r="G510" s="218"/>
      <c r="H510" s="218"/>
      <c r="I510" s="218"/>
      <c r="J510" s="218"/>
      <c r="K510" s="218"/>
      <c r="L510" s="217"/>
      <c r="M510" s="217"/>
      <c r="N510" s="217"/>
      <c r="O510" s="217"/>
    </row>
    <row r="511" spans="1:15" x14ac:dyDescent="0.2">
      <c r="A511" s="217"/>
      <c r="B511" s="217"/>
      <c r="C511" s="217"/>
      <c r="D511" s="217"/>
      <c r="E511" s="217"/>
      <c r="F511" s="217"/>
      <c r="G511" s="218"/>
      <c r="H511" s="218"/>
      <c r="I511" s="218"/>
      <c r="J511" s="218"/>
      <c r="K511" s="218"/>
      <c r="L511" s="217"/>
      <c r="M511" s="217"/>
      <c r="N511" s="217"/>
      <c r="O511" s="217"/>
    </row>
    <row r="512" spans="1:15" x14ac:dyDescent="0.2">
      <c r="A512" s="217"/>
      <c r="B512" s="217"/>
      <c r="C512" s="217"/>
      <c r="D512" s="217"/>
      <c r="E512" s="217"/>
      <c r="F512" s="217"/>
      <c r="G512" s="218"/>
      <c r="H512" s="218"/>
      <c r="I512" s="218"/>
      <c r="J512" s="218"/>
      <c r="K512" s="218"/>
      <c r="L512" s="217"/>
      <c r="M512" s="217"/>
      <c r="N512" s="217"/>
      <c r="O512" s="217"/>
    </row>
    <row r="513" spans="1:15" x14ac:dyDescent="0.2">
      <c r="A513" s="217"/>
      <c r="B513" s="217"/>
      <c r="C513" s="217"/>
      <c r="D513" s="217"/>
      <c r="E513" s="217"/>
      <c r="F513" s="217"/>
      <c r="G513" s="218"/>
      <c r="H513" s="218"/>
      <c r="I513" s="218"/>
      <c r="J513" s="218"/>
      <c r="K513" s="218"/>
      <c r="L513" s="217"/>
      <c r="M513" s="217"/>
      <c r="N513" s="217"/>
      <c r="O513" s="217"/>
    </row>
    <row r="514" spans="1:15" x14ac:dyDescent="0.2">
      <c r="A514" s="217"/>
      <c r="B514" s="217"/>
      <c r="C514" s="217"/>
      <c r="D514" s="217"/>
      <c r="E514" s="217"/>
      <c r="F514" s="217"/>
      <c r="G514" s="218"/>
      <c r="H514" s="218"/>
      <c r="I514" s="218"/>
      <c r="J514" s="218"/>
      <c r="K514" s="218"/>
      <c r="L514" s="217"/>
      <c r="M514" s="217"/>
      <c r="N514" s="217"/>
      <c r="O514" s="217"/>
    </row>
    <row r="515" spans="1:15" x14ac:dyDescent="0.2">
      <c r="A515" s="217"/>
      <c r="B515" s="217"/>
      <c r="C515" s="217"/>
      <c r="D515" s="217"/>
      <c r="E515" s="217"/>
      <c r="F515" s="217"/>
      <c r="G515" s="218"/>
      <c r="H515" s="218"/>
      <c r="I515" s="218"/>
      <c r="J515" s="218"/>
      <c r="K515" s="218"/>
      <c r="L515" s="217"/>
      <c r="M515" s="217"/>
      <c r="N515" s="217"/>
      <c r="O515" s="217"/>
    </row>
    <row r="516" spans="1:15" x14ac:dyDescent="0.2">
      <c r="A516" s="217"/>
      <c r="B516" s="217"/>
      <c r="C516" s="217"/>
      <c r="D516" s="217"/>
      <c r="E516" s="217"/>
      <c r="F516" s="217"/>
      <c r="G516" s="218"/>
      <c r="H516" s="218"/>
      <c r="I516" s="218"/>
      <c r="J516" s="218"/>
      <c r="K516" s="218"/>
      <c r="L516" s="217"/>
      <c r="M516" s="217"/>
      <c r="N516" s="217"/>
      <c r="O516" s="217"/>
    </row>
    <row r="517" spans="1:15" x14ac:dyDescent="0.2">
      <c r="A517" s="217"/>
      <c r="B517" s="217"/>
      <c r="C517" s="217"/>
      <c r="D517" s="217"/>
      <c r="E517" s="217"/>
      <c r="F517" s="217"/>
      <c r="G517" s="218"/>
      <c r="H517" s="218"/>
      <c r="I517" s="218"/>
      <c r="J517" s="218"/>
      <c r="K517" s="218"/>
      <c r="L517" s="217"/>
      <c r="M517" s="217"/>
      <c r="N517" s="217"/>
      <c r="O517" s="217"/>
    </row>
    <row r="518" spans="1:15" x14ac:dyDescent="0.2">
      <c r="A518" s="217"/>
      <c r="B518" s="217"/>
      <c r="C518" s="217"/>
      <c r="D518" s="217"/>
      <c r="E518" s="217"/>
      <c r="F518" s="217"/>
      <c r="G518" s="218"/>
      <c r="H518" s="218"/>
      <c r="I518" s="218"/>
      <c r="J518" s="218"/>
      <c r="K518" s="218"/>
      <c r="L518" s="217"/>
      <c r="M518" s="217"/>
      <c r="N518" s="217"/>
      <c r="O518" s="217"/>
    </row>
    <row r="519" spans="1:15" x14ac:dyDescent="0.2">
      <c r="A519" s="217"/>
      <c r="B519" s="217"/>
      <c r="C519" s="217"/>
      <c r="D519" s="217"/>
      <c r="E519" s="217"/>
      <c r="F519" s="217"/>
      <c r="G519" s="218"/>
      <c r="H519" s="218"/>
      <c r="I519" s="218"/>
      <c r="J519" s="218"/>
      <c r="K519" s="218"/>
      <c r="L519" s="217"/>
      <c r="M519" s="217"/>
      <c r="N519" s="217"/>
      <c r="O519" s="217"/>
    </row>
    <row r="520" spans="1:15" x14ac:dyDescent="0.2">
      <c r="A520" s="217"/>
      <c r="B520" s="217"/>
      <c r="C520" s="217"/>
      <c r="D520" s="217"/>
      <c r="E520" s="217"/>
      <c r="F520" s="217"/>
      <c r="G520" s="218"/>
      <c r="H520" s="218"/>
      <c r="I520" s="218"/>
      <c r="J520" s="218"/>
      <c r="K520" s="218"/>
      <c r="L520" s="217"/>
      <c r="M520" s="217"/>
      <c r="N520" s="217"/>
      <c r="O520" s="217"/>
    </row>
    <row r="521" spans="1:15" x14ac:dyDescent="0.2">
      <c r="A521" s="217"/>
      <c r="B521" s="217"/>
      <c r="C521" s="217"/>
      <c r="D521" s="217"/>
      <c r="E521" s="217"/>
      <c r="F521" s="217"/>
      <c r="G521" s="218"/>
      <c r="H521" s="218"/>
      <c r="I521" s="218"/>
      <c r="J521" s="218"/>
      <c r="K521" s="218"/>
      <c r="L521" s="217"/>
      <c r="M521" s="217"/>
      <c r="N521" s="217"/>
      <c r="O521" s="217"/>
    </row>
    <row r="522" spans="1:15" x14ac:dyDescent="0.2">
      <c r="A522" s="217"/>
      <c r="B522" s="217"/>
      <c r="C522" s="217"/>
      <c r="D522" s="217"/>
      <c r="E522" s="217"/>
      <c r="F522" s="217"/>
      <c r="G522" s="218"/>
      <c r="H522" s="218"/>
      <c r="I522" s="218"/>
      <c r="J522" s="218"/>
      <c r="K522" s="218"/>
      <c r="L522" s="217"/>
      <c r="M522" s="217"/>
      <c r="N522" s="217"/>
      <c r="O522" s="217"/>
    </row>
    <row r="523" spans="1:15" x14ac:dyDescent="0.2">
      <c r="A523" s="217"/>
      <c r="B523" s="217"/>
      <c r="C523" s="217"/>
      <c r="D523" s="217"/>
      <c r="E523" s="217"/>
      <c r="F523" s="217"/>
      <c r="G523" s="218"/>
      <c r="H523" s="218"/>
      <c r="I523" s="218"/>
      <c r="J523" s="218"/>
      <c r="K523" s="218"/>
      <c r="L523" s="217"/>
      <c r="M523" s="217"/>
      <c r="N523" s="217"/>
      <c r="O523" s="217"/>
    </row>
    <row r="524" spans="1:15" x14ac:dyDescent="0.2">
      <c r="A524" s="217"/>
      <c r="B524" s="217"/>
      <c r="C524" s="217"/>
      <c r="D524" s="217"/>
      <c r="E524" s="217"/>
      <c r="F524" s="217"/>
      <c r="G524" s="218"/>
      <c r="H524" s="218"/>
      <c r="I524" s="218"/>
      <c r="J524" s="218"/>
      <c r="K524" s="218"/>
      <c r="L524" s="217"/>
      <c r="M524" s="217"/>
      <c r="N524" s="217"/>
      <c r="O524" s="217"/>
    </row>
    <row r="525" spans="1:15" x14ac:dyDescent="0.2">
      <c r="A525" s="217"/>
      <c r="B525" s="217"/>
      <c r="C525" s="217"/>
      <c r="D525" s="217"/>
      <c r="E525" s="217"/>
      <c r="F525" s="217"/>
      <c r="G525" s="218"/>
      <c r="H525" s="218"/>
      <c r="I525" s="218"/>
      <c r="J525" s="218"/>
      <c r="K525" s="218"/>
      <c r="L525" s="217"/>
      <c r="M525" s="217"/>
      <c r="N525" s="217"/>
      <c r="O525" s="217"/>
    </row>
    <row r="526" spans="1:15" x14ac:dyDescent="0.2">
      <c r="A526" s="217"/>
      <c r="B526" s="217"/>
      <c r="C526" s="217"/>
      <c r="D526" s="217"/>
      <c r="E526" s="217"/>
      <c r="F526" s="217"/>
      <c r="G526" s="218"/>
      <c r="H526" s="218"/>
      <c r="I526" s="218"/>
      <c r="J526" s="218"/>
      <c r="K526" s="218"/>
      <c r="L526" s="217"/>
      <c r="M526" s="217"/>
      <c r="N526" s="217"/>
      <c r="O526" s="217"/>
    </row>
    <row r="527" spans="1:15" x14ac:dyDescent="0.2">
      <c r="A527" s="217"/>
      <c r="B527" s="217"/>
      <c r="C527" s="217"/>
      <c r="D527" s="217"/>
      <c r="E527" s="217"/>
      <c r="F527" s="217"/>
      <c r="G527" s="218"/>
      <c r="H527" s="218"/>
      <c r="I527" s="218"/>
      <c r="J527" s="218"/>
      <c r="K527" s="218"/>
      <c r="L527" s="217"/>
      <c r="M527" s="217"/>
      <c r="N527" s="217"/>
      <c r="O527" s="217"/>
    </row>
    <row r="528" spans="1:15" x14ac:dyDescent="0.2">
      <c r="A528" s="217"/>
      <c r="B528" s="217"/>
      <c r="C528" s="217"/>
      <c r="D528" s="217"/>
      <c r="E528" s="217"/>
      <c r="F528" s="217"/>
      <c r="G528" s="218"/>
      <c r="H528" s="218"/>
      <c r="I528" s="218"/>
      <c r="J528" s="218"/>
      <c r="K528" s="218"/>
      <c r="L528" s="217"/>
      <c r="M528" s="217"/>
      <c r="N528" s="217"/>
      <c r="O528" s="217"/>
    </row>
    <row r="529" spans="1:15" x14ac:dyDescent="0.2">
      <c r="A529" s="217"/>
      <c r="B529" s="217"/>
      <c r="C529" s="217"/>
      <c r="D529" s="217"/>
      <c r="E529" s="217"/>
      <c r="F529" s="217"/>
      <c r="G529" s="218"/>
      <c r="H529" s="218"/>
      <c r="I529" s="218"/>
      <c r="J529" s="218"/>
      <c r="K529" s="218"/>
      <c r="L529" s="217"/>
      <c r="M529" s="217"/>
      <c r="N529" s="217"/>
      <c r="O529" s="217"/>
    </row>
    <row r="530" spans="1:15" x14ac:dyDescent="0.2">
      <c r="A530" s="217"/>
      <c r="B530" s="217"/>
      <c r="C530" s="217"/>
      <c r="D530" s="217"/>
      <c r="E530" s="217"/>
      <c r="F530" s="217"/>
      <c r="G530" s="218"/>
      <c r="H530" s="218"/>
      <c r="I530" s="218"/>
      <c r="J530" s="218"/>
      <c r="K530" s="218"/>
      <c r="L530" s="217"/>
      <c r="M530" s="217"/>
      <c r="N530" s="217"/>
      <c r="O530" s="217"/>
    </row>
    <row r="531" spans="1:15" x14ac:dyDescent="0.2">
      <c r="A531" s="217"/>
      <c r="B531" s="217"/>
      <c r="C531" s="217"/>
      <c r="D531" s="217"/>
      <c r="E531" s="217"/>
      <c r="F531" s="217"/>
      <c r="G531" s="218"/>
      <c r="H531" s="218"/>
      <c r="I531" s="218"/>
      <c r="J531" s="218"/>
      <c r="K531" s="218"/>
      <c r="L531" s="217"/>
      <c r="M531" s="217"/>
      <c r="N531" s="217"/>
      <c r="O531" s="217"/>
    </row>
    <row r="532" spans="1:15" x14ac:dyDescent="0.2">
      <c r="A532" s="217"/>
      <c r="B532" s="217"/>
      <c r="C532" s="217"/>
      <c r="D532" s="217"/>
      <c r="E532" s="217"/>
      <c r="F532" s="217"/>
      <c r="G532" s="218"/>
      <c r="H532" s="218"/>
      <c r="I532" s="218"/>
      <c r="J532" s="218"/>
      <c r="K532" s="218"/>
      <c r="L532" s="217"/>
      <c r="M532" s="217"/>
      <c r="N532" s="217"/>
      <c r="O532" s="217"/>
    </row>
    <row r="533" spans="1:15" x14ac:dyDescent="0.2">
      <c r="A533" s="217"/>
      <c r="B533" s="217"/>
      <c r="C533" s="217"/>
      <c r="D533" s="217"/>
      <c r="E533" s="217"/>
      <c r="F533" s="217"/>
      <c r="G533" s="218"/>
      <c r="H533" s="218"/>
      <c r="I533" s="218"/>
      <c r="J533" s="218"/>
      <c r="K533" s="218"/>
      <c r="L533" s="217"/>
      <c r="M533" s="217"/>
      <c r="N533" s="217"/>
      <c r="O533" s="217"/>
    </row>
    <row r="534" spans="1:15" x14ac:dyDescent="0.2">
      <c r="A534" s="217"/>
      <c r="B534" s="217"/>
      <c r="C534" s="217"/>
      <c r="D534" s="217"/>
      <c r="E534" s="217"/>
      <c r="F534" s="217"/>
      <c r="G534" s="218"/>
      <c r="H534" s="218"/>
      <c r="I534" s="218"/>
      <c r="J534" s="218"/>
      <c r="K534" s="218"/>
      <c r="L534" s="217"/>
      <c r="M534" s="217"/>
      <c r="N534" s="217"/>
      <c r="O534" s="217"/>
    </row>
    <row r="535" spans="1:15" x14ac:dyDescent="0.2">
      <c r="A535" s="217"/>
      <c r="B535" s="217"/>
      <c r="C535" s="217"/>
      <c r="D535" s="217"/>
      <c r="E535" s="217"/>
      <c r="F535" s="217"/>
      <c r="G535" s="218"/>
      <c r="H535" s="218"/>
      <c r="I535" s="218"/>
      <c r="J535" s="218"/>
      <c r="K535" s="218"/>
      <c r="L535" s="217"/>
      <c r="M535" s="217"/>
      <c r="N535" s="217"/>
      <c r="O535" s="217"/>
    </row>
    <row r="536" spans="1:15" x14ac:dyDescent="0.2">
      <c r="A536" s="217"/>
      <c r="B536" s="217"/>
      <c r="C536" s="217"/>
      <c r="D536" s="217"/>
      <c r="E536" s="217"/>
      <c r="F536" s="217"/>
      <c r="G536" s="218"/>
      <c r="H536" s="218"/>
      <c r="I536" s="218"/>
      <c r="J536" s="218"/>
      <c r="K536" s="218"/>
      <c r="L536" s="217"/>
      <c r="M536" s="217"/>
      <c r="N536" s="217"/>
      <c r="O536" s="217"/>
    </row>
    <row r="537" spans="1:15" x14ac:dyDescent="0.2">
      <c r="A537" s="217"/>
      <c r="B537" s="217"/>
      <c r="C537" s="217"/>
      <c r="D537" s="217"/>
      <c r="E537" s="217"/>
      <c r="F537" s="217"/>
      <c r="G537" s="218"/>
      <c r="H537" s="218"/>
      <c r="I537" s="218"/>
      <c r="J537" s="218"/>
      <c r="K537" s="218"/>
      <c r="L537" s="217"/>
      <c r="M537" s="217"/>
      <c r="N537" s="217"/>
      <c r="O537" s="217"/>
    </row>
    <row r="538" spans="1:15" x14ac:dyDescent="0.2">
      <c r="A538" s="217"/>
      <c r="B538" s="217"/>
      <c r="C538" s="217"/>
      <c r="D538" s="217"/>
      <c r="E538" s="217"/>
      <c r="F538" s="217"/>
      <c r="G538" s="218"/>
      <c r="H538" s="218"/>
      <c r="I538" s="218"/>
      <c r="J538" s="218"/>
      <c r="K538" s="218"/>
      <c r="L538" s="217"/>
      <c r="M538" s="217"/>
      <c r="N538" s="217"/>
      <c r="O538" s="217"/>
    </row>
    <row r="539" spans="1:15" x14ac:dyDescent="0.2">
      <c r="A539" s="217"/>
      <c r="B539" s="217"/>
      <c r="C539" s="217"/>
      <c r="D539" s="217"/>
      <c r="E539" s="217"/>
      <c r="F539" s="217"/>
      <c r="G539" s="218"/>
      <c r="H539" s="218"/>
      <c r="I539" s="218"/>
      <c r="J539" s="218"/>
      <c r="K539" s="218"/>
      <c r="L539" s="217"/>
      <c r="M539" s="217"/>
      <c r="N539" s="217"/>
      <c r="O539" s="217"/>
    </row>
    <row r="540" spans="1:15" x14ac:dyDescent="0.2">
      <c r="A540" s="217"/>
      <c r="B540" s="217"/>
      <c r="C540" s="217"/>
      <c r="D540" s="217"/>
      <c r="E540" s="217"/>
      <c r="F540" s="217"/>
      <c r="G540" s="218"/>
      <c r="H540" s="218"/>
      <c r="I540" s="218"/>
      <c r="J540" s="218"/>
      <c r="K540" s="218"/>
      <c r="L540" s="217"/>
      <c r="M540" s="217"/>
      <c r="N540" s="217"/>
      <c r="O540" s="217"/>
    </row>
    <row r="541" spans="1:15" x14ac:dyDescent="0.2">
      <c r="A541" s="217"/>
      <c r="B541" s="217"/>
      <c r="C541" s="217"/>
      <c r="D541" s="217"/>
      <c r="E541" s="217"/>
      <c r="F541" s="217"/>
      <c r="G541" s="218"/>
      <c r="H541" s="218"/>
      <c r="I541" s="218"/>
      <c r="J541" s="218"/>
      <c r="K541" s="218"/>
      <c r="L541" s="217"/>
      <c r="M541" s="217"/>
      <c r="N541" s="217"/>
      <c r="O541" s="217"/>
    </row>
    <row r="542" spans="1:15" x14ac:dyDescent="0.2">
      <c r="A542" s="217"/>
      <c r="B542" s="217"/>
      <c r="C542" s="217"/>
      <c r="D542" s="217"/>
      <c r="E542" s="217"/>
      <c r="F542" s="217"/>
      <c r="G542" s="218"/>
      <c r="H542" s="218"/>
      <c r="I542" s="218"/>
      <c r="J542" s="218"/>
      <c r="K542" s="218"/>
      <c r="L542" s="217"/>
      <c r="M542" s="217"/>
      <c r="N542" s="217"/>
      <c r="O542" s="217"/>
    </row>
    <row r="543" spans="1:15" x14ac:dyDescent="0.2">
      <c r="A543" s="217"/>
      <c r="B543" s="217"/>
      <c r="C543" s="217"/>
      <c r="D543" s="217"/>
      <c r="E543" s="217"/>
      <c r="F543" s="217"/>
      <c r="G543" s="218"/>
      <c r="H543" s="218"/>
      <c r="I543" s="218"/>
      <c r="J543" s="218"/>
      <c r="K543" s="218"/>
      <c r="L543" s="217"/>
      <c r="M543" s="217"/>
      <c r="N543" s="217"/>
      <c r="O543" s="217"/>
    </row>
    <row r="544" spans="1:15" x14ac:dyDescent="0.2">
      <c r="A544" s="217"/>
      <c r="B544" s="217"/>
      <c r="C544" s="217"/>
      <c r="D544" s="217"/>
      <c r="E544" s="217"/>
      <c r="F544" s="217"/>
      <c r="G544" s="218"/>
      <c r="H544" s="218"/>
      <c r="I544" s="218"/>
      <c r="J544" s="218"/>
      <c r="K544" s="218"/>
      <c r="L544" s="217"/>
      <c r="M544" s="217"/>
      <c r="N544" s="217"/>
      <c r="O544" s="217"/>
    </row>
    <row r="545" spans="1:15" x14ac:dyDescent="0.2">
      <c r="A545" s="217"/>
      <c r="B545" s="217"/>
      <c r="C545" s="217"/>
      <c r="D545" s="217"/>
      <c r="E545" s="217"/>
      <c r="F545" s="217"/>
      <c r="G545" s="218"/>
      <c r="H545" s="218"/>
      <c r="I545" s="218"/>
      <c r="J545" s="218"/>
      <c r="K545" s="218"/>
      <c r="L545" s="217"/>
      <c r="M545" s="217"/>
      <c r="N545" s="217"/>
      <c r="O545" s="217"/>
    </row>
    <row r="546" spans="1:15" x14ac:dyDescent="0.2">
      <c r="A546" s="217"/>
      <c r="B546" s="217"/>
      <c r="C546" s="217"/>
      <c r="D546" s="217"/>
      <c r="E546" s="217"/>
      <c r="F546" s="217"/>
      <c r="G546" s="218"/>
      <c r="H546" s="218"/>
      <c r="I546" s="218"/>
      <c r="J546" s="218"/>
      <c r="K546" s="218"/>
      <c r="L546" s="217"/>
      <c r="M546" s="217"/>
      <c r="N546" s="217"/>
      <c r="O546" s="217"/>
    </row>
    <row r="547" spans="1:15" x14ac:dyDescent="0.2">
      <c r="A547" s="217"/>
      <c r="B547" s="217"/>
      <c r="C547" s="217"/>
      <c r="D547" s="217"/>
      <c r="E547" s="217"/>
      <c r="F547" s="217"/>
      <c r="G547" s="218"/>
      <c r="H547" s="218"/>
      <c r="I547" s="218"/>
      <c r="J547" s="218"/>
      <c r="K547" s="218"/>
      <c r="L547" s="217"/>
      <c r="M547" s="217"/>
      <c r="N547" s="217"/>
      <c r="O547" s="217"/>
    </row>
    <row r="548" spans="1:15" x14ac:dyDescent="0.2">
      <c r="A548" s="217"/>
      <c r="B548" s="217"/>
      <c r="C548" s="217"/>
      <c r="D548" s="217"/>
      <c r="E548" s="217"/>
      <c r="F548" s="217"/>
      <c r="G548" s="218"/>
      <c r="H548" s="218"/>
      <c r="I548" s="218"/>
      <c r="J548" s="218"/>
      <c r="K548" s="218"/>
      <c r="L548" s="217"/>
      <c r="M548" s="217"/>
      <c r="N548" s="217"/>
      <c r="O548" s="217"/>
    </row>
    <row r="549" spans="1:15" x14ac:dyDescent="0.2">
      <c r="A549" s="217"/>
      <c r="B549" s="217"/>
      <c r="C549" s="217"/>
      <c r="D549" s="217"/>
      <c r="E549" s="217"/>
      <c r="F549" s="217"/>
      <c r="G549" s="218"/>
      <c r="H549" s="218"/>
      <c r="I549" s="218"/>
      <c r="J549" s="218"/>
      <c r="K549" s="218"/>
      <c r="L549" s="217"/>
      <c r="M549" s="217"/>
      <c r="N549" s="217"/>
      <c r="O549" s="217"/>
    </row>
    <row r="550" spans="1:15" x14ac:dyDescent="0.2">
      <c r="A550" s="217"/>
      <c r="B550" s="217"/>
      <c r="C550" s="217"/>
      <c r="D550" s="217"/>
      <c r="E550" s="217"/>
      <c r="F550" s="217"/>
      <c r="G550" s="218"/>
      <c r="H550" s="218"/>
      <c r="I550" s="218"/>
      <c r="J550" s="218"/>
      <c r="K550" s="218"/>
      <c r="L550" s="217"/>
      <c r="M550" s="217"/>
      <c r="N550" s="217"/>
      <c r="O550" s="217"/>
    </row>
    <row r="551" spans="1:15" x14ac:dyDescent="0.2">
      <c r="A551" s="217"/>
      <c r="B551" s="217"/>
      <c r="C551" s="217"/>
      <c r="D551" s="217"/>
      <c r="E551" s="217"/>
      <c r="F551" s="217"/>
      <c r="G551" s="218"/>
      <c r="H551" s="218"/>
      <c r="I551" s="218"/>
      <c r="J551" s="218"/>
      <c r="K551" s="218"/>
      <c r="L551" s="217"/>
      <c r="M551" s="217"/>
      <c r="N551" s="217"/>
      <c r="O551" s="217"/>
    </row>
    <row r="552" spans="1:15" x14ac:dyDescent="0.2">
      <c r="A552" s="217"/>
      <c r="B552" s="217"/>
      <c r="C552" s="217"/>
      <c r="D552" s="217"/>
      <c r="E552" s="217"/>
      <c r="F552" s="217"/>
      <c r="G552" s="218"/>
      <c r="H552" s="218"/>
      <c r="I552" s="218"/>
      <c r="J552" s="218"/>
      <c r="K552" s="218"/>
      <c r="L552" s="217"/>
      <c r="M552" s="217"/>
      <c r="N552" s="217"/>
      <c r="O552" s="217"/>
    </row>
    <row r="553" spans="1:15" x14ac:dyDescent="0.2">
      <c r="A553" s="217"/>
      <c r="B553" s="217"/>
      <c r="C553" s="217"/>
      <c r="D553" s="217"/>
      <c r="E553" s="217"/>
      <c r="F553" s="217"/>
      <c r="G553" s="218"/>
      <c r="H553" s="218"/>
      <c r="I553" s="218"/>
      <c r="J553" s="218"/>
      <c r="K553" s="218"/>
      <c r="L553" s="217"/>
      <c r="M553" s="217"/>
      <c r="N553" s="217"/>
      <c r="O553" s="217"/>
    </row>
    <row r="554" spans="1:15" x14ac:dyDescent="0.2">
      <c r="A554" s="217"/>
      <c r="B554" s="217"/>
      <c r="C554" s="217"/>
      <c r="D554" s="217"/>
      <c r="E554" s="217"/>
      <c r="F554" s="217"/>
      <c r="G554" s="218"/>
      <c r="H554" s="218"/>
      <c r="I554" s="218"/>
      <c r="J554" s="218"/>
      <c r="K554" s="218"/>
      <c r="L554" s="217"/>
      <c r="M554" s="217"/>
      <c r="N554" s="217"/>
      <c r="O554" s="217"/>
    </row>
    <row r="555" spans="1:15" x14ac:dyDescent="0.2">
      <c r="A555" s="217"/>
      <c r="B555" s="217"/>
      <c r="C555" s="217"/>
      <c r="D555" s="217"/>
      <c r="E555" s="217"/>
      <c r="F555" s="217"/>
      <c r="G555" s="218"/>
      <c r="H555" s="218"/>
      <c r="I555" s="218"/>
      <c r="J555" s="218"/>
      <c r="K555" s="218"/>
      <c r="L555" s="217"/>
      <c r="M555" s="217"/>
      <c r="N555" s="217"/>
      <c r="O555" s="217"/>
    </row>
    <row r="556" spans="1:15" x14ac:dyDescent="0.2">
      <c r="A556" s="217"/>
      <c r="B556" s="217"/>
      <c r="C556" s="217"/>
      <c r="D556" s="217"/>
      <c r="E556" s="217"/>
      <c r="F556" s="217"/>
      <c r="G556" s="218"/>
      <c r="H556" s="218"/>
      <c r="I556" s="218"/>
      <c r="J556" s="218"/>
      <c r="K556" s="218"/>
      <c r="L556" s="217"/>
      <c r="M556" s="217"/>
      <c r="N556" s="217"/>
      <c r="O556" s="217"/>
    </row>
    <row r="557" spans="1:15" x14ac:dyDescent="0.2">
      <c r="A557" s="217"/>
      <c r="B557" s="217"/>
      <c r="C557" s="217"/>
      <c r="D557" s="217"/>
      <c r="E557" s="217"/>
      <c r="F557" s="217"/>
      <c r="G557" s="218"/>
      <c r="H557" s="218"/>
      <c r="I557" s="218"/>
      <c r="J557" s="218"/>
      <c r="K557" s="218"/>
      <c r="L557" s="217"/>
      <c r="M557" s="217"/>
      <c r="N557" s="217"/>
      <c r="O557" s="217"/>
    </row>
    <row r="558" spans="1:15" x14ac:dyDescent="0.2">
      <c r="A558" s="217"/>
      <c r="B558" s="217"/>
      <c r="C558" s="217"/>
      <c r="D558" s="217"/>
      <c r="E558" s="217"/>
      <c r="F558" s="217"/>
      <c r="G558" s="218"/>
      <c r="H558" s="218"/>
      <c r="I558" s="218"/>
      <c r="J558" s="218"/>
      <c r="K558" s="218"/>
      <c r="L558" s="217"/>
      <c r="M558" s="217"/>
      <c r="N558" s="217"/>
      <c r="O558" s="217"/>
    </row>
    <row r="559" spans="1:15" x14ac:dyDescent="0.2">
      <c r="A559" s="217"/>
      <c r="B559" s="217"/>
      <c r="C559" s="217"/>
      <c r="D559" s="217"/>
      <c r="E559" s="217"/>
      <c r="F559" s="217"/>
      <c r="G559" s="218"/>
      <c r="H559" s="218"/>
      <c r="I559" s="218"/>
      <c r="J559" s="218"/>
      <c r="K559" s="218"/>
      <c r="L559" s="217"/>
      <c r="M559" s="217"/>
      <c r="N559" s="217"/>
      <c r="O559" s="217"/>
    </row>
    <row r="560" spans="1:15" x14ac:dyDescent="0.2">
      <c r="A560" s="217"/>
      <c r="B560" s="217"/>
      <c r="C560" s="217"/>
      <c r="D560" s="217"/>
      <c r="E560" s="217"/>
      <c r="F560" s="217"/>
      <c r="G560" s="218"/>
      <c r="H560" s="218"/>
      <c r="I560" s="218"/>
      <c r="J560" s="218"/>
      <c r="K560" s="218"/>
      <c r="L560" s="217"/>
      <c r="M560" s="217"/>
      <c r="N560" s="217"/>
      <c r="O560" s="217"/>
    </row>
    <row r="561" spans="1:15" x14ac:dyDescent="0.2">
      <c r="A561" s="217"/>
      <c r="B561" s="217"/>
      <c r="C561" s="217"/>
      <c r="D561" s="217"/>
      <c r="E561" s="217"/>
      <c r="F561" s="217"/>
      <c r="G561" s="218"/>
      <c r="H561" s="218"/>
      <c r="I561" s="218"/>
      <c r="J561" s="218"/>
      <c r="K561" s="218"/>
      <c r="L561" s="217"/>
      <c r="M561" s="217"/>
      <c r="N561" s="217"/>
      <c r="O561" s="217"/>
    </row>
    <row r="562" spans="1:15" x14ac:dyDescent="0.2">
      <c r="A562" s="217"/>
      <c r="B562" s="217"/>
      <c r="C562" s="217"/>
      <c r="D562" s="217"/>
      <c r="E562" s="217"/>
      <c r="F562" s="217"/>
      <c r="G562" s="218"/>
      <c r="H562" s="218"/>
      <c r="I562" s="218"/>
      <c r="J562" s="218"/>
      <c r="K562" s="218"/>
      <c r="L562" s="217"/>
      <c r="M562" s="217"/>
      <c r="N562" s="217"/>
      <c r="O562" s="217"/>
    </row>
    <row r="563" spans="1:15" x14ac:dyDescent="0.2">
      <c r="A563" s="217"/>
      <c r="B563" s="217"/>
      <c r="C563" s="217"/>
      <c r="D563" s="217"/>
      <c r="E563" s="217"/>
      <c r="F563" s="217"/>
      <c r="G563" s="218"/>
      <c r="H563" s="218"/>
      <c r="I563" s="218"/>
      <c r="J563" s="218"/>
      <c r="K563" s="218"/>
      <c r="L563" s="217"/>
      <c r="M563" s="217"/>
      <c r="N563" s="217"/>
      <c r="O563" s="217"/>
    </row>
    <row r="564" spans="1:15" x14ac:dyDescent="0.2">
      <c r="A564" s="217"/>
      <c r="B564" s="217"/>
      <c r="C564" s="217"/>
      <c r="D564" s="217"/>
      <c r="E564" s="217"/>
      <c r="F564" s="217"/>
      <c r="G564" s="218"/>
      <c r="H564" s="218"/>
      <c r="I564" s="218"/>
      <c r="J564" s="218"/>
      <c r="K564" s="218"/>
      <c r="L564" s="217"/>
      <c r="M564" s="217"/>
      <c r="N564" s="217"/>
      <c r="O564" s="217"/>
    </row>
    <row r="565" spans="1:15" x14ac:dyDescent="0.2">
      <c r="A565" s="217"/>
      <c r="B565" s="217"/>
      <c r="C565" s="217"/>
      <c r="D565" s="217"/>
      <c r="E565" s="217"/>
      <c r="F565" s="217"/>
      <c r="G565" s="218"/>
      <c r="H565" s="218"/>
      <c r="I565" s="218"/>
      <c r="J565" s="218"/>
      <c r="K565" s="218"/>
      <c r="L565" s="217"/>
      <c r="M565" s="217"/>
      <c r="N565" s="217"/>
      <c r="O565" s="217"/>
    </row>
    <row r="566" spans="1:15" x14ac:dyDescent="0.2">
      <c r="A566" s="217"/>
      <c r="B566" s="217"/>
      <c r="C566" s="217"/>
      <c r="D566" s="217"/>
      <c r="E566" s="217"/>
      <c r="F566" s="217"/>
      <c r="G566" s="218"/>
      <c r="H566" s="218"/>
      <c r="I566" s="218"/>
      <c r="J566" s="218"/>
      <c r="K566" s="218"/>
      <c r="L566" s="217"/>
      <c r="M566" s="217"/>
      <c r="N566" s="217"/>
      <c r="O566" s="217"/>
    </row>
    <row r="567" spans="1:15" x14ac:dyDescent="0.2">
      <c r="A567" s="217"/>
      <c r="B567" s="217"/>
      <c r="C567" s="217"/>
      <c r="D567" s="217"/>
      <c r="E567" s="217"/>
      <c r="F567" s="217"/>
      <c r="G567" s="218"/>
      <c r="H567" s="218"/>
      <c r="I567" s="218"/>
      <c r="J567" s="218"/>
      <c r="K567" s="218"/>
      <c r="L567" s="217"/>
      <c r="M567" s="217"/>
      <c r="N567" s="217"/>
      <c r="O567" s="217"/>
    </row>
    <row r="568" spans="1:15" x14ac:dyDescent="0.2">
      <c r="A568" s="217"/>
      <c r="B568" s="217"/>
      <c r="C568" s="217"/>
      <c r="D568" s="217"/>
      <c r="E568" s="217"/>
      <c r="F568" s="217"/>
      <c r="G568" s="218"/>
      <c r="H568" s="218"/>
      <c r="I568" s="218"/>
      <c r="J568" s="218"/>
      <c r="K568" s="218"/>
      <c r="L568" s="217"/>
      <c r="M568" s="217"/>
      <c r="N568" s="217"/>
      <c r="O568" s="217"/>
    </row>
    <row r="569" spans="1:15" x14ac:dyDescent="0.2">
      <c r="A569" s="217"/>
      <c r="B569" s="217"/>
      <c r="C569" s="217"/>
      <c r="D569" s="217"/>
      <c r="E569" s="217"/>
      <c r="F569" s="217"/>
      <c r="G569" s="218"/>
      <c r="H569" s="218"/>
      <c r="I569" s="218"/>
      <c r="J569" s="218"/>
      <c r="K569" s="218"/>
      <c r="L569" s="217"/>
      <c r="M569" s="217"/>
      <c r="N569" s="217"/>
      <c r="O569" s="217"/>
    </row>
    <row r="570" spans="1:15" x14ac:dyDescent="0.2">
      <c r="A570" s="217"/>
      <c r="B570" s="217"/>
      <c r="C570" s="217"/>
      <c r="D570" s="217"/>
      <c r="E570" s="217"/>
      <c r="F570" s="217"/>
      <c r="G570" s="218"/>
      <c r="H570" s="218"/>
      <c r="I570" s="218"/>
      <c r="J570" s="218"/>
      <c r="K570" s="218"/>
      <c r="L570" s="217"/>
      <c r="M570" s="217"/>
      <c r="N570" s="217"/>
      <c r="O570" s="217"/>
    </row>
    <row r="571" spans="1:15" x14ac:dyDescent="0.2">
      <c r="A571" s="217"/>
      <c r="B571" s="217"/>
      <c r="C571" s="217"/>
      <c r="D571" s="217"/>
      <c r="E571" s="217"/>
      <c r="F571" s="217"/>
      <c r="G571" s="218"/>
      <c r="H571" s="218"/>
      <c r="I571" s="218"/>
      <c r="J571" s="218"/>
      <c r="K571" s="218"/>
      <c r="L571" s="217"/>
      <c r="M571" s="217"/>
      <c r="N571" s="217"/>
      <c r="O571" s="217"/>
    </row>
    <row r="572" spans="1:15" x14ac:dyDescent="0.2">
      <c r="A572" s="217"/>
      <c r="B572" s="217"/>
      <c r="C572" s="217"/>
      <c r="D572" s="217"/>
      <c r="E572" s="217"/>
      <c r="F572" s="217"/>
      <c r="G572" s="218"/>
      <c r="H572" s="218"/>
      <c r="I572" s="218"/>
      <c r="J572" s="218"/>
      <c r="K572" s="218"/>
      <c r="L572" s="217"/>
      <c r="M572" s="217"/>
      <c r="N572" s="217"/>
      <c r="O572" s="217"/>
    </row>
    <row r="573" spans="1:15" x14ac:dyDescent="0.2">
      <c r="A573" s="217"/>
      <c r="B573" s="217"/>
      <c r="C573" s="217"/>
      <c r="D573" s="217"/>
      <c r="E573" s="217"/>
      <c r="F573" s="217"/>
      <c r="G573" s="218"/>
      <c r="H573" s="218"/>
      <c r="I573" s="218"/>
      <c r="J573" s="218"/>
      <c r="K573" s="218"/>
      <c r="L573" s="217"/>
      <c r="M573" s="217"/>
      <c r="N573" s="217"/>
      <c r="O573" s="217"/>
    </row>
    <row r="574" spans="1:15" x14ac:dyDescent="0.2">
      <c r="A574" s="217"/>
      <c r="B574" s="217"/>
      <c r="C574" s="217"/>
      <c r="D574" s="217"/>
      <c r="E574" s="217"/>
      <c r="F574" s="217"/>
      <c r="G574" s="218"/>
      <c r="H574" s="218"/>
      <c r="I574" s="218"/>
      <c r="J574" s="218"/>
      <c r="K574" s="218"/>
      <c r="L574" s="217"/>
      <c r="M574" s="217"/>
      <c r="N574" s="217"/>
      <c r="O574" s="217"/>
    </row>
    <row r="575" spans="1:15" x14ac:dyDescent="0.2">
      <c r="A575" s="217"/>
      <c r="B575" s="217"/>
      <c r="C575" s="217"/>
      <c r="D575" s="217"/>
      <c r="E575" s="217"/>
      <c r="F575" s="217"/>
      <c r="G575" s="218"/>
      <c r="H575" s="218"/>
      <c r="I575" s="218"/>
      <c r="J575" s="218"/>
      <c r="K575" s="218"/>
      <c r="L575" s="217"/>
      <c r="M575" s="217"/>
      <c r="N575" s="217"/>
      <c r="O575" s="217"/>
    </row>
    <row r="576" spans="1:15" x14ac:dyDescent="0.2">
      <c r="A576" s="217"/>
      <c r="B576" s="217"/>
      <c r="C576" s="217"/>
      <c r="D576" s="217"/>
      <c r="E576" s="217"/>
      <c r="F576" s="217"/>
      <c r="G576" s="218"/>
      <c r="H576" s="218"/>
      <c r="I576" s="218"/>
      <c r="J576" s="218"/>
      <c r="K576" s="218"/>
      <c r="L576" s="217"/>
      <c r="M576" s="217"/>
      <c r="N576" s="217"/>
      <c r="O576" s="217"/>
    </row>
    <row r="577" spans="1:15" x14ac:dyDescent="0.2">
      <c r="A577" s="217"/>
      <c r="B577" s="217"/>
      <c r="C577" s="217"/>
      <c r="D577" s="217"/>
      <c r="E577" s="217"/>
      <c r="F577" s="217"/>
      <c r="G577" s="218"/>
      <c r="H577" s="218"/>
      <c r="I577" s="218"/>
      <c r="J577" s="218"/>
      <c r="K577" s="218"/>
      <c r="L577" s="217"/>
      <c r="M577" s="217"/>
      <c r="N577" s="217"/>
      <c r="O577" s="217"/>
    </row>
    <row r="578" spans="1:15" x14ac:dyDescent="0.2">
      <c r="A578" s="217"/>
      <c r="B578" s="217"/>
      <c r="C578" s="217"/>
      <c r="D578" s="217"/>
      <c r="E578" s="217"/>
      <c r="F578" s="217"/>
      <c r="G578" s="218"/>
      <c r="H578" s="218"/>
      <c r="I578" s="218"/>
      <c r="J578" s="218"/>
      <c r="K578" s="218"/>
      <c r="L578" s="217"/>
      <c r="M578" s="217"/>
      <c r="N578" s="217"/>
      <c r="O578" s="217"/>
    </row>
    <row r="579" spans="1:15" x14ac:dyDescent="0.2">
      <c r="A579" s="217"/>
      <c r="B579" s="217"/>
      <c r="C579" s="217"/>
      <c r="D579" s="217"/>
      <c r="E579" s="217"/>
      <c r="F579" s="217"/>
      <c r="G579" s="218"/>
      <c r="H579" s="218"/>
      <c r="I579" s="218"/>
      <c r="J579" s="218"/>
      <c r="K579" s="218"/>
      <c r="L579" s="217"/>
      <c r="M579" s="217"/>
      <c r="N579" s="217"/>
      <c r="O579" s="217"/>
    </row>
    <row r="580" spans="1:15" x14ac:dyDescent="0.2">
      <c r="A580" s="217"/>
      <c r="B580" s="217"/>
      <c r="C580" s="217"/>
      <c r="D580" s="217"/>
      <c r="E580" s="217"/>
      <c r="F580" s="217"/>
      <c r="G580" s="218"/>
      <c r="H580" s="218"/>
      <c r="I580" s="218"/>
      <c r="J580" s="218"/>
      <c r="K580" s="218"/>
      <c r="L580" s="217"/>
      <c r="M580" s="217"/>
      <c r="N580" s="217"/>
      <c r="O580" s="217"/>
    </row>
    <row r="581" spans="1:15" x14ac:dyDescent="0.2">
      <c r="A581" s="217"/>
      <c r="B581" s="217"/>
      <c r="C581" s="217"/>
      <c r="D581" s="217"/>
      <c r="E581" s="217"/>
      <c r="F581" s="217"/>
      <c r="G581" s="218"/>
      <c r="H581" s="218"/>
      <c r="I581" s="218"/>
      <c r="J581" s="218"/>
      <c r="K581" s="218"/>
      <c r="L581" s="217"/>
      <c r="M581" s="217"/>
      <c r="N581" s="217"/>
      <c r="O581" s="217"/>
    </row>
    <row r="582" spans="1:15" x14ac:dyDescent="0.2">
      <c r="A582" s="217"/>
      <c r="B582" s="217"/>
      <c r="C582" s="217"/>
      <c r="D582" s="217"/>
      <c r="E582" s="217"/>
      <c r="F582" s="217"/>
      <c r="G582" s="218"/>
      <c r="H582" s="218"/>
      <c r="I582" s="218"/>
      <c r="J582" s="218"/>
      <c r="K582" s="218"/>
      <c r="L582" s="217"/>
      <c r="M582" s="217"/>
      <c r="N582" s="217"/>
      <c r="O582" s="217"/>
    </row>
    <row r="583" spans="1:15" x14ac:dyDescent="0.2">
      <c r="A583" s="217"/>
      <c r="B583" s="217"/>
      <c r="C583" s="217"/>
      <c r="D583" s="217"/>
      <c r="E583" s="217"/>
      <c r="F583" s="217"/>
      <c r="G583" s="218"/>
      <c r="H583" s="218"/>
      <c r="I583" s="218"/>
      <c r="J583" s="218"/>
      <c r="K583" s="218"/>
      <c r="L583" s="217"/>
      <c r="M583" s="217"/>
      <c r="N583" s="217"/>
      <c r="O583" s="217"/>
    </row>
    <row r="584" spans="1:15" x14ac:dyDescent="0.2">
      <c r="A584" s="217"/>
      <c r="B584" s="217"/>
      <c r="C584" s="217"/>
      <c r="D584" s="217"/>
      <c r="E584" s="217"/>
      <c r="F584" s="217"/>
      <c r="G584" s="218"/>
      <c r="H584" s="218"/>
      <c r="I584" s="218"/>
      <c r="J584" s="218"/>
      <c r="K584" s="218"/>
      <c r="L584" s="217"/>
      <c r="M584" s="217"/>
      <c r="N584" s="217"/>
      <c r="O584" s="217"/>
    </row>
    <row r="585" spans="1:15" x14ac:dyDescent="0.2">
      <c r="A585" s="217"/>
      <c r="B585" s="217"/>
      <c r="C585" s="217"/>
      <c r="D585" s="217"/>
      <c r="E585" s="217"/>
      <c r="F585" s="217"/>
      <c r="G585" s="218"/>
      <c r="H585" s="218"/>
      <c r="I585" s="218"/>
      <c r="J585" s="218"/>
      <c r="K585" s="218"/>
      <c r="L585" s="217"/>
      <c r="M585" s="217"/>
      <c r="N585" s="217"/>
      <c r="O585" s="217"/>
    </row>
    <row r="586" spans="1:15" x14ac:dyDescent="0.2">
      <c r="A586" s="217"/>
      <c r="B586" s="217"/>
      <c r="C586" s="217"/>
      <c r="D586" s="217"/>
      <c r="E586" s="217"/>
      <c r="F586" s="217"/>
      <c r="G586" s="218"/>
      <c r="H586" s="218"/>
      <c r="I586" s="218"/>
      <c r="J586" s="218"/>
      <c r="K586" s="218"/>
      <c r="L586" s="217"/>
      <c r="M586" s="217"/>
      <c r="N586" s="217"/>
      <c r="O586" s="217"/>
    </row>
    <row r="587" spans="1:15" x14ac:dyDescent="0.2">
      <c r="A587" s="217"/>
      <c r="B587" s="217"/>
      <c r="C587" s="217"/>
      <c r="D587" s="217"/>
      <c r="E587" s="217"/>
      <c r="F587" s="217"/>
      <c r="G587" s="218"/>
      <c r="H587" s="218"/>
      <c r="I587" s="218"/>
      <c r="J587" s="218"/>
      <c r="K587" s="218"/>
      <c r="L587" s="217"/>
      <c r="M587" s="217"/>
      <c r="N587" s="217"/>
      <c r="O587" s="217"/>
    </row>
    <row r="588" spans="1:15" x14ac:dyDescent="0.2">
      <c r="A588" s="217"/>
      <c r="B588" s="217"/>
      <c r="C588" s="217"/>
      <c r="D588" s="217"/>
      <c r="E588" s="217"/>
      <c r="F588" s="217"/>
      <c r="G588" s="218"/>
      <c r="H588" s="218"/>
      <c r="I588" s="218"/>
      <c r="J588" s="218"/>
      <c r="K588" s="218"/>
      <c r="L588" s="217"/>
      <c r="M588" s="217"/>
      <c r="N588" s="217"/>
      <c r="O588" s="217"/>
    </row>
    <row r="589" spans="1:15" x14ac:dyDescent="0.2">
      <c r="A589" s="217"/>
      <c r="B589" s="217"/>
      <c r="C589" s="217"/>
      <c r="D589" s="217"/>
      <c r="E589" s="217"/>
      <c r="F589" s="217"/>
      <c r="G589" s="218"/>
      <c r="H589" s="218"/>
      <c r="I589" s="218"/>
      <c r="J589" s="218"/>
      <c r="K589" s="218"/>
      <c r="L589" s="217"/>
      <c r="M589" s="217"/>
      <c r="N589" s="217"/>
      <c r="O589" s="217"/>
    </row>
    <row r="590" spans="1:15" x14ac:dyDescent="0.2">
      <c r="A590" s="217"/>
      <c r="B590" s="217"/>
      <c r="C590" s="217"/>
      <c r="D590" s="217"/>
      <c r="E590" s="217"/>
      <c r="F590" s="217"/>
      <c r="G590" s="218"/>
      <c r="H590" s="218"/>
      <c r="I590" s="218"/>
      <c r="J590" s="218"/>
      <c r="K590" s="218"/>
      <c r="L590" s="217"/>
      <c r="M590" s="217"/>
      <c r="N590" s="217"/>
      <c r="O590" s="217"/>
    </row>
    <row r="591" spans="1:15" x14ac:dyDescent="0.2">
      <c r="A591" s="217"/>
      <c r="B591" s="217"/>
      <c r="C591" s="217"/>
      <c r="D591" s="217"/>
      <c r="E591" s="217"/>
      <c r="F591" s="217"/>
      <c r="G591" s="218"/>
      <c r="H591" s="218"/>
      <c r="I591" s="218"/>
      <c r="J591" s="218"/>
      <c r="K591" s="218"/>
      <c r="L591" s="217"/>
      <c r="M591" s="217"/>
      <c r="N591" s="217"/>
      <c r="O591" s="217"/>
    </row>
    <row r="592" spans="1:15" x14ac:dyDescent="0.2">
      <c r="A592" s="217"/>
      <c r="B592" s="217"/>
      <c r="C592" s="217"/>
      <c r="D592" s="217"/>
      <c r="E592" s="217"/>
      <c r="F592" s="217"/>
      <c r="G592" s="218"/>
      <c r="H592" s="218"/>
      <c r="I592" s="218"/>
      <c r="J592" s="218"/>
      <c r="K592" s="218"/>
      <c r="L592" s="217"/>
      <c r="M592" s="217"/>
      <c r="N592" s="217"/>
      <c r="O592" s="217"/>
    </row>
    <row r="593" spans="1:15" x14ac:dyDescent="0.2">
      <c r="A593" s="217"/>
      <c r="B593" s="217"/>
      <c r="C593" s="217"/>
      <c r="D593" s="217"/>
      <c r="E593" s="217"/>
      <c r="F593" s="217"/>
      <c r="G593" s="218"/>
      <c r="H593" s="218"/>
      <c r="I593" s="218"/>
      <c r="J593" s="218"/>
      <c r="K593" s="218"/>
      <c r="L593" s="217"/>
      <c r="M593" s="217"/>
      <c r="N593" s="217"/>
      <c r="O593" s="217"/>
    </row>
    <row r="594" spans="1:15" x14ac:dyDescent="0.2">
      <c r="A594" s="217"/>
      <c r="B594" s="217"/>
      <c r="C594" s="217"/>
      <c r="D594" s="217"/>
      <c r="E594" s="217"/>
      <c r="F594" s="217"/>
      <c r="G594" s="218"/>
      <c r="H594" s="218"/>
      <c r="I594" s="218"/>
      <c r="J594" s="218"/>
      <c r="K594" s="218"/>
      <c r="L594" s="217"/>
      <c r="M594" s="217"/>
      <c r="N594" s="217"/>
      <c r="O594" s="217"/>
    </row>
    <row r="595" spans="1:15" x14ac:dyDescent="0.2">
      <c r="A595" s="217"/>
      <c r="B595" s="217"/>
      <c r="C595" s="217"/>
      <c r="D595" s="217"/>
      <c r="E595" s="217"/>
      <c r="F595" s="217"/>
      <c r="G595" s="218"/>
      <c r="H595" s="218"/>
      <c r="I595" s="218"/>
      <c r="J595" s="218"/>
      <c r="K595" s="218"/>
      <c r="L595" s="217"/>
      <c r="M595" s="217"/>
      <c r="N595" s="217"/>
      <c r="O595" s="217"/>
    </row>
    <row r="596" spans="1:15" x14ac:dyDescent="0.2">
      <c r="A596" s="217"/>
      <c r="B596" s="217"/>
      <c r="C596" s="217"/>
      <c r="D596" s="217"/>
      <c r="E596" s="217"/>
      <c r="F596" s="217"/>
      <c r="G596" s="218"/>
      <c r="H596" s="218"/>
      <c r="I596" s="218"/>
      <c r="J596" s="218"/>
      <c r="K596" s="218"/>
      <c r="L596" s="217"/>
      <c r="M596" s="217"/>
      <c r="N596" s="217"/>
      <c r="O596" s="217"/>
    </row>
    <row r="597" spans="1:15" x14ac:dyDescent="0.2">
      <c r="A597" s="217"/>
      <c r="B597" s="217"/>
      <c r="C597" s="217"/>
      <c r="D597" s="217"/>
      <c r="E597" s="217"/>
      <c r="F597" s="217"/>
      <c r="G597" s="218"/>
      <c r="H597" s="218"/>
      <c r="I597" s="218"/>
      <c r="J597" s="218"/>
      <c r="K597" s="218"/>
      <c r="L597" s="217"/>
      <c r="M597" s="217"/>
      <c r="N597" s="217"/>
      <c r="O597" s="217"/>
    </row>
    <row r="598" spans="1:15" x14ac:dyDescent="0.2">
      <c r="A598" s="217"/>
      <c r="B598" s="217"/>
      <c r="C598" s="217"/>
      <c r="D598" s="217"/>
      <c r="E598" s="217"/>
      <c r="F598" s="217"/>
      <c r="G598" s="218"/>
      <c r="H598" s="218"/>
      <c r="I598" s="218"/>
      <c r="J598" s="218"/>
      <c r="K598" s="218"/>
      <c r="L598" s="217"/>
      <c r="M598" s="217"/>
      <c r="N598" s="217"/>
      <c r="O598" s="217"/>
    </row>
    <row r="599" spans="1:15" x14ac:dyDescent="0.2">
      <c r="A599" s="217"/>
      <c r="B599" s="217"/>
      <c r="C599" s="217"/>
      <c r="D599" s="217"/>
      <c r="E599" s="217"/>
      <c r="F599" s="217"/>
      <c r="G599" s="218"/>
      <c r="H599" s="218"/>
      <c r="I599" s="218"/>
      <c r="J599" s="218"/>
      <c r="K599" s="218"/>
      <c r="L599" s="217"/>
      <c r="M599" s="217"/>
      <c r="N599" s="217"/>
      <c r="O599" s="217"/>
    </row>
    <row r="600" spans="1:15" x14ac:dyDescent="0.2">
      <c r="A600" s="217"/>
      <c r="B600" s="217"/>
      <c r="C600" s="217"/>
      <c r="D600" s="217"/>
      <c r="E600" s="217"/>
      <c r="F600" s="217"/>
      <c r="G600" s="218"/>
      <c r="H600" s="218"/>
      <c r="I600" s="218"/>
      <c r="J600" s="218"/>
      <c r="K600" s="218"/>
      <c r="L600" s="217"/>
      <c r="M600" s="217"/>
      <c r="N600" s="217"/>
      <c r="O600" s="217"/>
    </row>
    <row r="601" spans="1:15" x14ac:dyDescent="0.2">
      <c r="A601" s="217"/>
      <c r="B601" s="217"/>
      <c r="C601" s="217"/>
      <c r="D601" s="217"/>
      <c r="E601" s="217"/>
      <c r="F601" s="217"/>
      <c r="G601" s="218"/>
      <c r="H601" s="218"/>
      <c r="I601" s="218"/>
      <c r="J601" s="218"/>
      <c r="K601" s="218"/>
      <c r="L601" s="217"/>
      <c r="M601" s="217"/>
      <c r="N601" s="217"/>
      <c r="O601" s="217"/>
    </row>
    <row r="602" spans="1:15" x14ac:dyDescent="0.2">
      <c r="A602" s="217"/>
      <c r="B602" s="217"/>
      <c r="C602" s="217"/>
      <c r="D602" s="217"/>
      <c r="E602" s="217"/>
      <c r="F602" s="217"/>
      <c r="G602" s="218"/>
      <c r="H602" s="218"/>
      <c r="I602" s="218"/>
      <c r="J602" s="218"/>
      <c r="K602" s="218"/>
      <c r="L602" s="217"/>
      <c r="M602" s="217"/>
      <c r="N602" s="217"/>
      <c r="O602" s="217"/>
    </row>
    <row r="603" spans="1:15" x14ac:dyDescent="0.2">
      <c r="A603" s="217"/>
      <c r="B603" s="217"/>
      <c r="C603" s="217"/>
      <c r="D603" s="217"/>
      <c r="E603" s="217"/>
      <c r="F603" s="217"/>
      <c r="G603" s="218"/>
      <c r="H603" s="218"/>
      <c r="I603" s="218"/>
      <c r="J603" s="218"/>
      <c r="K603" s="218"/>
      <c r="L603" s="217"/>
      <c r="M603" s="217"/>
      <c r="N603" s="217"/>
      <c r="O603" s="217"/>
    </row>
    <row r="604" spans="1:15" x14ac:dyDescent="0.2">
      <c r="A604" s="217"/>
      <c r="B604" s="217"/>
      <c r="C604" s="217"/>
      <c r="D604" s="217"/>
      <c r="E604" s="217"/>
      <c r="F604" s="217"/>
      <c r="G604" s="218"/>
      <c r="H604" s="218"/>
      <c r="I604" s="218"/>
      <c r="J604" s="218"/>
      <c r="K604" s="218"/>
      <c r="L604" s="217"/>
      <c r="M604" s="217"/>
      <c r="N604" s="217"/>
      <c r="O604" s="217"/>
    </row>
    <row r="605" spans="1:15" x14ac:dyDescent="0.2">
      <c r="A605" s="217"/>
      <c r="B605" s="217"/>
      <c r="C605" s="217"/>
      <c r="D605" s="217"/>
      <c r="E605" s="217"/>
      <c r="F605" s="217"/>
      <c r="G605" s="218"/>
      <c r="H605" s="218"/>
      <c r="I605" s="218"/>
      <c r="J605" s="218"/>
      <c r="K605" s="218"/>
      <c r="L605" s="217"/>
      <c r="M605" s="217"/>
      <c r="N605" s="217"/>
      <c r="O605" s="217"/>
    </row>
    <row r="606" spans="1:15" x14ac:dyDescent="0.2">
      <c r="A606" s="217"/>
      <c r="B606" s="217"/>
      <c r="C606" s="217"/>
      <c r="D606" s="217"/>
      <c r="E606" s="217"/>
      <c r="F606" s="217"/>
      <c r="G606" s="218"/>
      <c r="H606" s="218"/>
      <c r="I606" s="218"/>
      <c r="J606" s="218"/>
      <c r="K606" s="218"/>
      <c r="L606" s="217"/>
      <c r="M606" s="217"/>
      <c r="N606" s="217"/>
      <c r="O606" s="217"/>
    </row>
    <row r="607" spans="1:15" x14ac:dyDescent="0.2">
      <c r="A607" s="217"/>
      <c r="B607" s="217"/>
      <c r="C607" s="217"/>
      <c r="D607" s="217"/>
      <c r="E607" s="217"/>
      <c r="F607" s="217"/>
      <c r="G607" s="218"/>
      <c r="H607" s="218"/>
      <c r="I607" s="218"/>
      <c r="J607" s="218"/>
      <c r="K607" s="218"/>
      <c r="L607" s="217"/>
      <c r="M607" s="217"/>
      <c r="N607" s="217"/>
      <c r="O607" s="217"/>
    </row>
    <row r="608" spans="1:15" x14ac:dyDescent="0.2">
      <c r="A608" s="217"/>
      <c r="B608" s="217"/>
      <c r="C608" s="217"/>
      <c r="D608" s="217"/>
      <c r="E608" s="217"/>
      <c r="F608" s="217"/>
      <c r="G608" s="218"/>
      <c r="H608" s="218"/>
      <c r="I608" s="218"/>
      <c r="J608" s="218"/>
      <c r="K608" s="218"/>
      <c r="L608" s="217"/>
      <c r="M608" s="217"/>
      <c r="N608" s="217"/>
      <c r="O608" s="217"/>
    </row>
    <row r="609" spans="1:15" x14ac:dyDescent="0.2">
      <c r="A609" s="217"/>
      <c r="B609" s="217"/>
      <c r="C609" s="217"/>
      <c r="D609" s="217"/>
      <c r="E609" s="217"/>
      <c r="F609" s="217"/>
      <c r="G609" s="218"/>
      <c r="H609" s="218"/>
      <c r="I609" s="218"/>
      <c r="J609" s="218"/>
      <c r="K609" s="218"/>
      <c r="L609" s="217"/>
      <c r="M609" s="217"/>
      <c r="N609" s="217"/>
      <c r="O609" s="217"/>
    </row>
    <row r="610" spans="1:15" x14ac:dyDescent="0.2">
      <c r="A610" s="217"/>
      <c r="B610" s="217"/>
      <c r="C610" s="217"/>
      <c r="D610" s="217"/>
      <c r="E610" s="217"/>
      <c r="F610" s="217"/>
      <c r="G610" s="218"/>
      <c r="H610" s="218"/>
      <c r="I610" s="218"/>
      <c r="J610" s="218"/>
      <c r="K610" s="218"/>
      <c r="L610" s="217"/>
      <c r="M610" s="217"/>
      <c r="N610" s="217"/>
      <c r="O610" s="217"/>
    </row>
    <row r="611" spans="1:15" x14ac:dyDescent="0.2">
      <c r="A611" s="217"/>
      <c r="B611" s="217"/>
      <c r="C611" s="217"/>
      <c r="D611" s="217"/>
      <c r="E611" s="217"/>
      <c r="F611" s="217"/>
      <c r="G611" s="218"/>
      <c r="H611" s="218"/>
      <c r="I611" s="218"/>
      <c r="J611" s="218"/>
      <c r="K611" s="218"/>
      <c r="L611" s="217"/>
      <c r="M611" s="217"/>
      <c r="N611" s="217"/>
      <c r="O611" s="217"/>
    </row>
    <row r="612" spans="1:15" x14ac:dyDescent="0.2">
      <c r="A612" s="217"/>
      <c r="B612" s="217"/>
      <c r="C612" s="217"/>
      <c r="D612" s="217"/>
      <c r="E612" s="217"/>
      <c r="F612" s="217"/>
      <c r="G612" s="218"/>
      <c r="H612" s="218"/>
      <c r="I612" s="218"/>
      <c r="J612" s="218"/>
      <c r="K612" s="218"/>
      <c r="L612" s="217"/>
      <c r="M612" s="217"/>
      <c r="N612" s="217"/>
      <c r="O612" s="217"/>
    </row>
    <row r="613" spans="1:15" x14ac:dyDescent="0.2">
      <c r="A613" s="217"/>
      <c r="B613" s="217"/>
      <c r="C613" s="217"/>
      <c r="D613" s="217"/>
      <c r="E613" s="217"/>
      <c r="F613" s="217"/>
      <c r="G613" s="218"/>
      <c r="H613" s="218"/>
      <c r="I613" s="218"/>
      <c r="J613" s="218"/>
      <c r="K613" s="218"/>
      <c r="L613" s="217"/>
      <c r="M613" s="217"/>
      <c r="N613" s="217"/>
      <c r="O613" s="217"/>
    </row>
    <row r="614" spans="1:15" x14ac:dyDescent="0.2">
      <c r="A614" s="217"/>
      <c r="B614" s="217"/>
      <c r="C614" s="217"/>
      <c r="D614" s="217"/>
      <c r="E614" s="217"/>
      <c r="F614" s="217"/>
      <c r="G614" s="218"/>
      <c r="H614" s="218"/>
      <c r="I614" s="218"/>
      <c r="J614" s="218"/>
      <c r="K614" s="218"/>
      <c r="L614" s="217"/>
      <c r="M614" s="217"/>
      <c r="N614" s="217"/>
      <c r="O614" s="217"/>
    </row>
    <row r="615" spans="1:15" x14ac:dyDescent="0.2">
      <c r="A615" s="217"/>
      <c r="B615" s="217"/>
      <c r="C615" s="217"/>
      <c r="D615" s="217"/>
      <c r="E615" s="217"/>
      <c r="F615" s="217"/>
      <c r="G615" s="218"/>
      <c r="H615" s="218"/>
      <c r="I615" s="218"/>
      <c r="J615" s="218"/>
      <c r="K615" s="218"/>
      <c r="L615" s="217"/>
      <c r="M615" s="217"/>
      <c r="N615" s="217"/>
      <c r="O615" s="217"/>
    </row>
    <row r="616" spans="1:15" x14ac:dyDescent="0.2">
      <c r="A616" s="217"/>
      <c r="B616" s="217"/>
      <c r="C616" s="217"/>
      <c r="D616" s="217"/>
      <c r="E616" s="217"/>
      <c r="F616" s="217"/>
      <c r="G616" s="218"/>
      <c r="H616" s="218"/>
      <c r="I616" s="218"/>
      <c r="J616" s="218"/>
      <c r="K616" s="218"/>
      <c r="L616" s="217"/>
      <c r="M616" s="217"/>
      <c r="N616" s="217"/>
      <c r="O616" s="217"/>
    </row>
    <row r="617" spans="1:15" x14ac:dyDescent="0.2">
      <c r="A617" s="217"/>
      <c r="B617" s="217"/>
      <c r="C617" s="217"/>
      <c r="D617" s="217"/>
      <c r="E617" s="217"/>
      <c r="F617" s="217"/>
      <c r="G617" s="218"/>
      <c r="H617" s="218"/>
      <c r="I617" s="218"/>
      <c r="J617" s="218"/>
      <c r="K617" s="218"/>
      <c r="L617" s="217"/>
      <c r="M617" s="217"/>
      <c r="N617" s="217"/>
      <c r="O617" s="217"/>
    </row>
    <row r="618" spans="1:15" x14ac:dyDescent="0.2">
      <c r="A618" s="217"/>
      <c r="B618" s="217"/>
      <c r="C618" s="217"/>
      <c r="D618" s="217"/>
      <c r="E618" s="217"/>
      <c r="F618" s="217"/>
      <c r="G618" s="218"/>
      <c r="H618" s="218"/>
      <c r="I618" s="218"/>
      <c r="J618" s="218"/>
      <c r="K618" s="218"/>
      <c r="L618" s="217"/>
      <c r="M618" s="217"/>
      <c r="N618" s="217"/>
      <c r="O618" s="217"/>
    </row>
    <row r="619" spans="1:15" x14ac:dyDescent="0.2">
      <c r="A619" s="217"/>
      <c r="B619" s="217"/>
      <c r="C619" s="217"/>
      <c r="D619" s="217"/>
      <c r="E619" s="217"/>
      <c r="F619" s="217"/>
      <c r="G619" s="218"/>
      <c r="H619" s="218"/>
      <c r="I619" s="218"/>
      <c r="J619" s="218"/>
      <c r="K619" s="218"/>
      <c r="L619" s="217"/>
      <c r="M619" s="217"/>
      <c r="N619" s="217"/>
      <c r="O619" s="217"/>
    </row>
    <row r="620" spans="1:15" x14ac:dyDescent="0.2">
      <c r="A620" s="217"/>
      <c r="B620" s="217"/>
      <c r="C620" s="217"/>
      <c r="D620" s="217"/>
      <c r="E620" s="217"/>
      <c r="F620" s="217"/>
      <c r="G620" s="218"/>
      <c r="H620" s="218"/>
      <c r="I620" s="218"/>
      <c r="J620" s="218"/>
      <c r="K620" s="218"/>
      <c r="L620" s="217"/>
      <c r="M620" s="217"/>
      <c r="N620" s="217"/>
      <c r="O620" s="217"/>
    </row>
    <row r="621" spans="1:15" x14ac:dyDescent="0.2">
      <c r="A621" s="217"/>
      <c r="B621" s="217"/>
      <c r="C621" s="217"/>
      <c r="D621" s="217"/>
      <c r="E621" s="217"/>
      <c r="F621" s="217"/>
      <c r="G621" s="218"/>
      <c r="H621" s="218"/>
      <c r="I621" s="218"/>
      <c r="J621" s="218"/>
      <c r="K621" s="218"/>
      <c r="L621" s="217"/>
      <c r="M621" s="217"/>
      <c r="N621" s="217"/>
      <c r="O621" s="217"/>
    </row>
    <row r="622" spans="1:15" x14ac:dyDescent="0.2">
      <c r="A622" s="217"/>
      <c r="B622" s="217"/>
      <c r="C622" s="217"/>
      <c r="D622" s="217"/>
      <c r="E622" s="217"/>
      <c r="F622" s="217"/>
      <c r="G622" s="218"/>
      <c r="H622" s="218"/>
      <c r="I622" s="218"/>
      <c r="J622" s="218"/>
      <c r="K622" s="218"/>
      <c r="L622" s="217"/>
      <c r="M622" s="217"/>
      <c r="N622" s="217"/>
      <c r="O622" s="217"/>
    </row>
    <row r="623" spans="1:15" x14ac:dyDescent="0.2">
      <c r="A623" s="217"/>
      <c r="B623" s="217"/>
      <c r="C623" s="217"/>
      <c r="D623" s="217"/>
      <c r="E623" s="217"/>
      <c r="F623" s="217"/>
      <c r="G623" s="218"/>
      <c r="H623" s="218"/>
      <c r="I623" s="218"/>
      <c r="J623" s="218"/>
      <c r="K623" s="218"/>
      <c r="L623" s="217"/>
      <c r="M623" s="217"/>
      <c r="N623" s="217"/>
      <c r="O623" s="217"/>
    </row>
    <row r="624" spans="1:15" x14ac:dyDescent="0.2">
      <c r="A624" s="217"/>
      <c r="B624" s="217"/>
      <c r="C624" s="217"/>
      <c r="D624" s="217"/>
      <c r="E624" s="217"/>
      <c r="F624" s="217"/>
      <c r="G624" s="218"/>
      <c r="H624" s="218"/>
      <c r="I624" s="218"/>
      <c r="J624" s="218"/>
      <c r="K624" s="218"/>
      <c r="L624" s="217"/>
      <c r="M624" s="217"/>
      <c r="N624" s="217"/>
      <c r="O624" s="217"/>
    </row>
    <row r="625" spans="1:15" x14ac:dyDescent="0.2">
      <c r="A625" s="217"/>
      <c r="B625" s="217"/>
      <c r="C625" s="217"/>
      <c r="D625" s="217"/>
      <c r="E625" s="217"/>
      <c r="F625" s="217"/>
      <c r="G625" s="218"/>
      <c r="H625" s="218"/>
      <c r="I625" s="218"/>
      <c r="J625" s="218"/>
      <c r="K625" s="218"/>
      <c r="L625" s="217"/>
      <c r="M625" s="217"/>
      <c r="N625" s="217"/>
      <c r="O625" s="217"/>
    </row>
    <row r="626" spans="1:15" x14ac:dyDescent="0.2">
      <c r="A626" s="217"/>
      <c r="B626" s="217"/>
      <c r="C626" s="217"/>
      <c r="D626" s="217"/>
      <c r="E626" s="217"/>
      <c r="F626" s="217"/>
      <c r="G626" s="218"/>
      <c r="H626" s="218"/>
      <c r="I626" s="218"/>
      <c r="J626" s="218"/>
      <c r="K626" s="218"/>
      <c r="L626" s="217"/>
      <c r="M626" s="217"/>
      <c r="N626" s="217"/>
      <c r="O626" s="217"/>
    </row>
    <row r="627" spans="1:15" x14ac:dyDescent="0.2">
      <c r="A627" s="217"/>
      <c r="B627" s="217"/>
      <c r="C627" s="217"/>
      <c r="D627" s="217"/>
      <c r="E627" s="217"/>
      <c r="F627" s="217"/>
      <c r="G627" s="218"/>
      <c r="H627" s="218"/>
      <c r="I627" s="218"/>
      <c r="J627" s="218"/>
      <c r="K627" s="218"/>
      <c r="L627" s="217"/>
      <c r="M627" s="217"/>
      <c r="N627" s="217"/>
      <c r="O627" s="217"/>
    </row>
    <row r="628" spans="1:15" x14ac:dyDescent="0.2">
      <c r="A628" s="217"/>
      <c r="B628" s="217"/>
      <c r="C628" s="217"/>
      <c r="D628" s="217"/>
      <c r="E628" s="217"/>
      <c r="F628" s="217"/>
      <c r="G628" s="218"/>
      <c r="H628" s="218"/>
      <c r="I628" s="218"/>
      <c r="J628" s="218"/>
      <c r="K628" s="218"/>
      <c r="L628" s="217"/>
      <c r="M628" s="217"/>
      <c r="N628" s="217"/>
      <c r="O628" s="217"/>
    </row>
    <row r="629" spans="1:15" x14ac:dyDescent="0.2">
      <c r="A629" s="217"/>
      <c r="B629" s="217"/>
      <c r="C629" s="217"/>
      <c r="D629" s="217"/>
      <c r="E629" s="217"/>
      <c r="F629" s="217"/>
      <c r="G629" s="218"/>
      <c r="H629" s="218"/>
      <c r="I629" s="218"/>
      <c r="J629" s="218"/>
      <c r="K629" s="218"/>
      <c r="L629" s="217"/>
      <c r="M629" s="217"/>
      <c r="N629" s="217"/>
      <c r="O629" s="217"/>
    </row>
    <row r="630" spans="1:15" x14ac:dyDescent="0.2">
      <c r="A630" s="217"/>
      <c r="B630" s="217"/>
      <c r="C630" s="217"/>
      <c r="D630" s="217"/>
      <c r="E630" s="217"/>
      <c r="F630" s="217"/>
      <c r="G630" s="218"/>
      <c r="H630" s="218"/>
      <c r="I630" s="218"/>
      <c r="J630" s="218"/>
      <c r="K630" s="218"/>
      <c r="L630" s="217"/>
      <c r="M630" s="217"/>
      <c r="N630" s="217"/>
      <c r="O630" s="217"/>
    </row>
    <row r="631" spans="1:15" x14ac:dyDescent="0.2">
      <c r="A631" s="217"/>
      <c r="B631" s="217"/>
      <c r="C631" s="217"/>
      <c r="D631" s="217"/>
      <c r="E631" s="217"/>
      <c r="F631" s="217"/>
      <c r="G631" s="218"/>
      <c r="H631" s="218"/>
      <c r="I631" s="218"/>
      <c r="J631" s="218"/>
      <c r="K631" s="218"/>
      <c r="L631" s="217"/>
      <c r="M631" s="217"/>
      <c r="N631" s="217"/>
      <c r="O631" s="217"/>
    </row>
    <row r="632" spans="1:15" x14ac:dyDescent="0.2">
      <c r="A632" s="217"/>
      <c r="B632" s="217"/>
      <c r="C632" s="217"/>
      <c r="D632" s="217"/>
      <c r="E632" s="217"/>
      <c r="F632" s="217"/>
      <c r="G632" s="218"/>
      <c r="H632" s="218"/>
      <c r="I632" s="218"/>
      <c r="J632" s="218"/>
      <c r="K632" s="218"/>
      <c r="L632" s="217"/>
      <c r="M632" s="217"/>
      <c r="N632" s="217"/>
      <c r="O632" s="217"/>
    </row>
    <row r="633" spans="1:15" x14ac:dyDescent="0.2">
      <c r="A633" s="217"/>
      <c r="B633" s="217"/>
      <c r="C633" s="217"/>
      <c r="D633" s="217"/>
      <c r="E633" s="217"/>
      <c r="F633" s="217"/>
      <c r="G633" s="218"/>
      <c r="H633" s="218"/>
      <c r="I633" s="218"/>
      <c r="J633" s="218"/>
      <c r="K633" s="218"/>
      <c r="L633" s="217"/>
      <c r="M633" s="217"/>
      <c r="N633" s="217"/>
      <c r="O633" s="217"/>
    </row>
    <row r="634" spans="1:15" x14ac:dyDescent="0.2">
      <c r="A634" s="217"/>
      <c r="B634" s="217"/>
      <c r="C634" s="217"/>
      <c r="D634" s="217"/>
      <c r="E634" s="217"/>
      <c r="F634" s="217"/>
      <c r="G634" s="218"/>
      <c r="H634" s="218"/>
      <c r="I634" s="218"/>
      <c r="J634" s="218"/>
      <c r="K634" s="218"/>
      <c r="L634" s="217"/>
      <c r="M634" s="217"/>
      <c r="N634" s="217"/>
      <c r="O634" s="217"/>
    </row>
    <row r="635" spans="1:15" x14ac:dyDescent="0.2">
      <c r="A635" s="217"/>
      <c r="B635" s="217"/>
      <c r="C635" s="217"/>
      <c r="D635" s="217"/>
      <c r="E635" s="217"/>
      <c r="F635" s="217"/>
      <c r="G635" s="218"/>
      <c r="H635" s="218"/>
      <c r="I635" s="218"/>
      <c r="J635" s="218"/>
      <c r="K635" s="218"/>
      <c r="L635" s="217"/>
      <c r="M635" s="217"/>
      <c r="N635" s="217"/>
      <c r="O635" s="217"/>
    </row>
    <row r="636" spans="1:15" x14ac:dyDescent="0.2">
      <c r="A636" s="217"/>
      <c r="B636" s="217"/>
      <c r="C636" s="217"/>
      <c r="D636" s="217"/>
      <c r="E636" s="217"/>
      <c r="F636" s="217"/>
      <c r="G636" s="218"/>
      <c r="H636" s="218"/>
      <c r="I636" s="218"/>
      <c r="J636" s="218"/>
      <c r="K636" s="218"/>
      <c r="L636" s="217"/>
      <c r="M636" s="217"/>
      <c r="N636" s="217"/>
      <c r="O636" s="217"/>
    </row>
    <row r="637" spans="1:15" x14ac:dyDescent="0.2">
      <c r="A637" s="217"/>
      <c r="B637" s="217"/>
      <c r="C637" s="217"/>
      <c r="D637" s="217"/>
      <c r="E637" s="217"/>
      <c r="F637" s="217"/>
      <c r="G637" s="218"/>
      <c r="H637" s="218"/>
      <c r="I637" s="218"/>
      <c r="J637" s="218"/>
      <c r="K637" s="218"/>
      <c r="L637" s="217"/>
      <c r="M637" s="217"/>
      <c r="N637" s="217"/>
      <c r="O637" s="217"/>
    </row>
    <row r="638" spans="1:15" x14ac:dyDescent="0.2">
      <c r="A638" s="217"/>
      <c r="B638" s="217"/>
      <c r="C638" s="217"/>
      <c r="D638" s="217"/>
      <c r="E638" s="217"/>
      <c r="F638" s="217"/>
      <c r="G638" s="218"/>
      <c r="H638" s="218"/>
      <c r="I638" s="218"/>
      <c r="J638" s="218"/>
      <c r="K638" s="218"/>
      <c r="L638" s="217"/>
      <c r="M638" s="217"/>
      <c r="N638" s="217"/>
      <c r="O638" s="217"/>
    </row>
    <row r="639" spans="1:15" x14ac:dyDescent="0.2">
      <c r="A639" s="217"/>
      <c r="B639" s="217"/>
      <c r="C639" s="217"/>
      <c r="D639" s="217"/>
      <c r="E639" s="217"/>
      <c r="F639" s="217"/>
      <c r="G639" s="218"/>
      <c r="H639" s="218"/>
      <c r="I639" s="218"/>
      <c r="J639" s="218"/>
      <c r="K639" s="218"/>
      <c r="L639" s="217"/>
      <c r="M639" s="217"/>
      <c r="N639" s="217"/>
      <c r="O639" s="217"/>
    </row>
    <row r="640" spans="1:15" x14ac:dyDescent="0.2">
      <c r="A640" s="217"/>
      <c r="B640" s="217"/>
      <c r="C640" s="217"/>
      <c r="D640" s="217"/>
      <c r="E640" s="217"/>
      <c r="F640" s="217"/>
      <c r="G640" s="218"/>
      <c r="H640" s="218"/>
      <c r="I640" s="218"/>
      <c r="J640" s="218"/>
      <c r="K640" s="218"/>
      <c r="L640" s="217"/>
      <c r="M640" s="217"/>
      <c r="N640" s="217"/>
      <c r="O640" s="217"/>
    </row>
    <row r="641" spans="1:15" x14ac:dyDescent="0.2">
      <c r="A641" s="217"/>
      <c r="B641" s="217"/>
      <c r="C641" s="217"/>
      <c r="D641" s="217"/>
      <c r="E641" s="217"/>
      <c r="F641" s="217"/>
      <c r="G641" s="218"/>
      <c r="H641" s="218"/>
      <c r="I641" s="218"/>
      <c r="J641" s="218"/>
      <c r="K641" s="218"/>
      <c r="L641" s="217"/>
      <c r="M641" s="217"/>
      <c r="N641" s="217"/>
      <c r="O641" s="217"/>
    </row>
    <row r="642" spans="1:15" x14ac:dyDescent="0.2">
      <c r="A642" s="217"/>
      <c r="B642" s="217"/>
      <c r="C642" s="217"/>
      <c r="D642" s="217"/>
      <c r="E642" s="217"/>
      <c r="F642" s="217"/>
      <c r="G642" s="218"/>
      <c r="H642" s="218"/>
      <c r="I642" s="218"/>
      <c r="J642" s="218"/>
      <c r="K642" s="218"/>
      <c r="L642" s="217"/>
      <c r="M642" s="217"/>
      <c r="N642" s="217"/>
      <c r="O642" s="217"/>
    </row>
    <row r="643" spans="1:15" x14ac:dyDescent="0.2">
      <c r="A643" s="217"/>
      <c r="B643" s="217"/>
      <c r="C643" s="217"/>
      <c r="D643" s="217"/>
      <c r="E643" s="217"/>
      <c r="F643" s="217"/>
      <c r="G643" s="218"/>
      <c r="H643" s="218"/>
      <c r="I643" s="218"/>
      <c r="J643" s="218"/>
      <c r="K643" s="218"/>
      <c r="L643" s="217"/>
      <c r="M643" s="217"/>
      <c r="N643" s="217"/>
      <c r="O643" s="217"/>
    </row>
    <row r="644" spans="1:15" x14ac:dyDescent="0.2">
      <c r="A644" s="217"/>
      <c r="B644" s="217"/>
      <c r="C644" s="217"/>
      <c r="D644" s="217"/>
      <c r="E644" s="217"/>
      <c r="F644" s="217"/>
      <c r="G644" s="218"/>
      <c r="H644" s="218"/>
      <c r="I644" s="218"/>
      <c r="J644" s="218"/>
      <c r="K644" s="218"/>
      <c r="L644" s="217"/>
      <c r="M644" s="217"/>
      <c r="N644" s="217"/>
      <c r="O644" s="217"/>
    </row>
    <row r="645" spans="1:15" x14ac:dyDescent="0.2">
      <c r="A645" s="217"/>
      <c r="B645" s="217"/>
      <c r="C645" s="217"/>
      <c r="D645" s="217"/>
      <c r="E645" s="217"/>
      <c r="F645" s="217"/>
      <c r="G645" s="218"/>
      <c r="H645" s="218"/>
      <c r="I645" s="218"/>
      <c r="J645" s="218"/>
      <c r="K645" s="218"/>
      <c r="L645" s="217"/>
      <c r="M645" s="217"/>
      <c r="N645" s="217"/>
      <c r="O645" s="217"/>
    </row>
    <row r="646" spans="1:15" x14ac:dyDescent="0.2">
      <c r="A646" s="217"/>
      <c r="B646" s="217"/>
      <c r="C646" s="217"/>
      <c r="D646" s="217"/>
      <c r="E646" s="217"/>
      <c r="F646" s="217"/>
      <c r="G646" s="218"/>
      <c r="H646" s="218"/>
      <c r="I646" s="218"/>
      <c r="J646" s="218"/>
      <c r="K646" s="218"/>
      <c r="L646" s="217"/>
      <c r="M646" s="217"/>
      <c r="N646" s="217"/>
      <c r="O646" s="217"/>
    </row>
    <row r="647" spans="1:15" x14ac:dyDescent="0.2">
      <c r="A647" s="217"/>
      <c r="B647" s="217"/>
      <c r="C647" s="217"/>
      <c r="D647" s="217"/>
      <c r="E647" s="217"/>
      <c r="F647" s="217"/>
      <c r="G647" s="218"/>
      <c r="H647" s="218"/>
      <c r="I647" s="218"/>
      <c r="J647" s="218"/>
      <c r="K647" s="218"/>
      <c r="L647" s="217"/>
      <c r="M647" s="217"/>
      <c r="N647" s="217"/>
      <c r="O647" s="217"/>
    </row>
    <row r="648" spans="1:15" x14ac:dyDescent="0.2">
      <c r="A648" s="217"/>
      <c r="B648" s="217"/>
      <c r="C648" s="217"/>
      <c r="D648" s="217"/>
      <c r="E648" s="217"/>
      <c r="F648" s="217"/>
      <c r="G648" s="218"/>
      <c r="H648" s="218"/>
      <c r="I648" s="218"/>
      <c r="J648" s="218"/>
      <c r="K648" s="218"/>
      <c r="L648" s="217"/>
      <c r="M648" s="217"/>
      <c r="N648" s="217"/>
      <c r="O648" s="217"/>
    </row>
    <row r="649" spans="1:15" x14ac:dyDescent="0.2">
      <c r="A649" s="217"/>
      <c r="B649" s="217"/>
      <c r="C649" s="217"/>
      <c r="D649" s="217"/>
      <c r="E649" s="217"/>
      <c r="F649" s="217"/>
      <c r="G649" s="218"/>
      <c r="H649" s="218"/>
      <c r="I649" s="218"/>
      <c r="J649" s="218"/>
      <c r="K649" s="218"/>
      <c r="L649" s="217"/>
      <c r="M649" s="217"/>
      <c r="N649" s="217"/>
      <c r="O649" s="217"/>
    </row>
    <row r="650" spans="1:15" x14ac:dyDescent="0.2">
      <c r="A650" s="217"/>
      <c r="B650" s="217"/>
      <c r="C650" s="217"/>
      <c r="D650" s="217"/>
      <c r="E650" s="217"/>
      <c r="F650" s="217"/>
      <c r="G650" s="218"/>
      <c r="H650" s="218"/>
      <c r="I650" s="218"/>
      <c r="J650" s="218"/>
      <c r="K650" s="218"/>
      <c r="L650" s="217"/>
      <c r="M650" s="217"/>
      <c r="N650" s="217"/>
      <c r="O650" s="217"/>
    </row>
    <row r="651" spans="1:15" x14ac:dyDescent="0.2">
      <c r="A651" s="217"/>
      <c r="B651" s="217"/>
      <c r="C651" s="217"/>
      <c r="D651" s="217"/>
      <c r="E651" s="217"/>
      <c r="F651" s="217"/>
      <c r="G651" s="218"/>
      <c r="H651" s="218"/>
      <c r="I651" s="218"/>
      <c r="J651" s="218"/>
      <c r="K651" s="218"/>
      <c r="L651" s="217"/>
      <c r="M651" s="217"/>
      <c r="N651" s="217"/>
      <c r="O651" s="217"/>
    </row>
    <row r="652" spans="1:15" x14ac:dyDescent="0.2">
      <c r="A652" s="217"/>
      <c r="B652" s="217"/>
      <c r="C652" s="217"/>
      <c r="D652" s="217"/>
      <c r="E652" s="217"/>
      <c r="F652" s="217"/>
      <c r="G652" s="218"/>
      <c r="H652" s="218"/>
      <c r="I652" s="218"/>
      <c r="J652" s="218"/>
      <c r="K652" s="218"/>
      <c r="L652" s="217"/>
      <c r="M652" s="217"/>
      <c r="N652" s="217"/>
      <c r="O652" s="217"/>
    </row>
    <row r="653" spans="1:15" x14ac:dyDescent="0.2">
      <c r="A653" s="217"/>
      <c r="B653" s="217"/>
      <c r="C653" s="217"/>
      <c r="D653" s="217"/>
      <c r="E653" s="217"/>
      <c r="F653" s="217"/>
      <c r="G653" s="218"/>
      <c r="H653" s="218"/>
      <c r="I653" s="218"/>
      <c r="J653" s="218"/>
      <c r="K653" s="218"/>
      <c r="L653" s="217"/>
      <c r="M653" s="217"/>
      <c r="N653" s="217"/>
      <c r="O653" s="217"/>
    </row>
    <row r="654" spans="1:15" x14ac:dyDescent="0.2">
      <c r="A654" s="217"/>
      <c r="B654" s="217"/>
      <c r="C654" s="217"/>
      <c r="D654" s="217"/>
      <c r="E654" s="217"/>
      <c r="F654" s="217"/>
      <c r="G654" s="218"/>
      <c r="H654" s="218"/>
      <c r="I654" s="218"/>
      <c r="J654" s="218"/>
      <c r="K654" s="218"/>
      <c r="L654" s="217"/>
      <c r="M654" s="217"/>
      <c r="N654" s="217"/>
      <c r="O654" s="217"/>
    </row>
    <row r="655" spans="1:15" x14ac:dyDescent="0.2">
      <c r="A655" s="217"/>
      <c r="B655" s="217"/>
      <c r="C655" s="217"/>
      <c r="D655" s="217"/>
      <c r="E655" s="217"/>
      <c r="F655" s="217"/>
      <c r="G655" s="218"/>
      <c r="H655" s="218"/>
      <c r="I655" s="218"/>
      <c r="J655" s="218"/>
      <c r="K655" s="218"/>
      <c r="L655" s="217"/>
      <c r="M655" s="217"/>
      <c r="N655" s="217"/>
      <c r="O655" s="217"/>
    </row>
    <row r="656" spans="1:15" x14ac:dyDescent="0.2">
      <c r="A656" s="217"/>
      <c r="B656" s="217"/>
      <c r="C656" s="217"/>
      <c r="D656" s="217"/>
      <c r="E656" s="217"/>
      <c r="F656" s="217"/>
      <c r="G656" s="218"/>
      <c r="H656" s="218"/>
      <c r="I656" s="218"/>
      <c r="J656" s="218"/>
      <c r="K656" s="218"/>
      <c r="L656" s="217"/>
      <c r="M656" s="217"/>
      <c r="N656" s="217"/>
      <c r="O656" s="217"/>
    </row>
    <row r="657" spans="1:15" x14ac:dyDescent="0.2">
      <c r="A657" s="217"/>
      <c r="B657" s="217"/>
      <c r="C657" s="217"/>
      <c r="D657" s="217"/>
      <c r="E657" s="217"/>
      <c r="F657" s="217"/>
      <c r="G657" s="218"/>
      <c r="H657" s="218"/>
      <c r="I657" s="218"/>
      <c r="J657" s="218"/>
      <c r="K657" s="218"/>
      <c r="L657" s="217"/>
      <c r="M657" s="217"/>
      <c r="N657" s="217"/>
      <c r="O657" s="217"/>
    </row>
    <row r="658" spans="1:15" x14ac:dyDescent="0.2">
      <c r="A658" s="217"/>
      <c r="B658" s="217"/>
      <c r="C658" s="217"/>
      <c r="D658" s="217"/>
      <c r="E658" s="217"/>
      <c r="F658" s="217"/>
      <c r="G658" s="218"/>
      <c r="H658" s="218"/>
      <c r="I658" s="218"/>
      <c r="J658" s="218"/>
      <c r="K658" s="218"/>
      <c r="L658" s="217"/>
      <c r="M658" s="217"/>
      <c r="N658" s="217"/>
      <c r="O658" s="217"/>
    </row>
    <row r="659" spans="1:15" x14ac:dyDescent="0.2">
      <c r="A659" s="217"/>
      <c r="B659" s="217"/>
      <c r="C659" s="217"/>
      <c r="D659" s="217"/>
      <c r="E659" s="217"/>
      <c r="F659" s="217"/>
      <c r="G659" s="218"/>
      <c r="H659" s="218"/>
      <c r="I659" s="218"/>
      <c r="J659" s="218"/>
      <c r="K659" s="218"/>
      <c r="L659" s="217"/>
      <c r="M659" s="217"/>
      <c r="N659" s="217"/>
      <c r="O659" s="217"/>
    </row>
    <row r="660" spans="1:15" x14ac:dyDescent="0.2">
      <c r="A660" s="217"/>
      <c r="B660" s="217"/>
      <c r="C660" s="217"/>
      <c r="D660" s="217"/>
      <c r="E660" s="217"/>
      <c r="F660" s="217"/>
      <c r="G660" s="218"/>
      <c r="H660" s="218"/>
      <c r="I660" s="218"/>
      <c r="J660" s="218"/>
      <c r="K660" s="218"/>
      <c r="L660" s="217"/>
      <c r="M660" s="217"/>
      <c r="N660" s="217"/>
      <c r="O660" s="217"/>
    </row>
    <row r="661" spans="1:15" x14ac:dyDescent="0.2">
      <c r="A661" s="217"/>
      <c r="B661" s="217"/>
      <c r="C661" s="217"/>
      <c r="D661" s="217"/>
      <c r="E661" s="217"/>
      <c r="F661" s="217"/>
      <c r="G661" s="218"/>
      <c r="H661" s="218"/>
      <c r="I661" s="218"/>
      <c r="J661" s="218"/>
      <c r="K661" s="218"/>
      <c r="L661" s="217"/>
      <c r="M661" s="217"/>
      <c r="N661" s="217"/>
      <c r="O661" s="217"/>
    </row>
    <row r="662" spans="1:15" x14ac:dyDescent="0.2">
      <c r="A662" s="217"/>
      <c r="B662" s="217"/>
      <c r="C662" s="217"/>
      <c r="D662" s="217"/>
      <c r="E662" s="217"/>
      <c r="F662" s="217"/>
      <c r="G662" s="218"/>
      <c r="H662" s="218"/>
      <c r="I662" s="218"/>
      <c r="J662" s="218"/>
      <c r="K662" s="218"/>
      <c r="L662" s="217"/>
      <c r="M662" s="217"/>
      <c r="N662" s="217"/>
      <c r="O662" s="217"/>
    </row>
    <row r="663" spans="1:15" x14ac:dyDescent="0.2">
      <c r="A663" s="217"/>
      <c r="B663" s="217"/>
      <c r="C663" s="217"/>
      <c r="D663" s="217"/>
      <c r="E663" s="217"/>
      <c r="F663" s="217"/>
      <c r="G663" s="218"/>
      <c r="H663" s="218"/>
      <c r="I663" s="218"/>
      <c r="J663" s="218"/>
      <c r="K663" s="218"/>
      <c r="L663" s="217"/>
      <c r="M663" s="217"/>
      <c r="N663" s="217"/>
      <c r="O663" s="217"/>
    </row>
    <row r="664" spans="1:15" x14ac:dyDescent="0.2">
      <c r="A664" s="217"/>
      <c r="B664" s="217"/>
      <c r="C664" s="217"/>
      <c r="D664" s="217"/>
      <c r="E664" s="217"/>
      <c r="F664" s="217"/>
      <c r="G664" s="218"/>
      <c r="H664" s="218"/>
      <c r="I664" s="218"/>
      <c r="J664" s="218"/>
      <c r="K664" s="218"/>
      <c r="L664" s="217"/>
      <c r="M664" s="217"/>
      <c r="N664" s="217"/>
      <c r="O664" s="217"/>
    </row>
    <row r="665" spans="1:15" x14ac:dyDescent="0.2">
      <c r="A665" s="217"/>
      <c r="B665" s="217"/>
      <c r="C665" s="217"/>
      <c r="D665" s="217"/>
      <c r="E665" s="217"/>
      <c r="F665" s="217"/>
      <c r="G665" s="218"/>
      <c r="H665" s="218"/>
      <c r="I665" s="218"/>
      <c r="J665" s="218"/>
      <c r="K665" s="218"/>
      <c r="L665" s="217"/>
      <c r="M665" s="217"/>
      <c r="N665" s="217"/>
      <c r="O665" s="217"/>
    </row>
    <row r="666" spans="1:15" x14ac:dyDescent="0.2">
      <c r="A666" s="217"/>
      <c r="B666" s="217"/>
      <c r="C666" s="217"/>
      <c r="D666" s="217"/>
      <c r="E666" s="217"/>
      <c r="F666" s="217"/>
      <c r="G666" s="218"/>
      <c r="H666" s="218"/>
      <c r="I666" s="218"/>
      <c r="J666" s="218"/>
      <c r="K666" s="218"/>
      <c r="L666" s="217"/>
      <c r="M666" s="217"/>
      <c r="N666" s="217"/>
      <c r="O666" s="217"/>
    </row>
    <row r="667" spans="1:15" x14ac:dyDescent="0.2">
      <c r="A667" s="217"/>
      <c r="B667" s="217"/>
      <c r="C667" s="217"/>
      <c r="D667" s="217"/>
      <c r="E667" s="217"/>
      <c r="F667" s="217"/>
      <c r="G667" s="218"/>
      <c r="H667" s="218"/>
      <c r="I667" s="218"/>
      <c r="J667" s="218"/>
      <c r="K667" s="218"/>
      <c r="L667" s="217"/>
      <c r="M667" s="217"/>
      <c r="N667" s="217"/>
      <c r="O667" s="217"/>
    </row>
    <row r="668" spans="1:15" x14ac:dyDescent="0.2">
      <c r="A668" s="217"/>
      <c r="B668" s="217"/>
      <c r="C668" s="217"/>
      <c r="D668" s="217"/>
      <c r="E668" s="217"/>
      <c r="F668" s="217"/>
      <c r="G668" s="218"/>
      <c r="H668" s="218"/>
      <c r="I668" s="218"/>
      <c r="J668" s="218"/>
      <c r="K668" s="218"/>
      <c r="L668" s="217"/>
      <c r="M668" s="217"/>
      <c r="N668" s="217"/>
      <c r="O668" s="217"/>
    </row>
    <row r="669" spans="1:15" x14ac:dyDescent="0.2">
      <c r="A669" s="217"/>
      <c r="B669" s="217"/>
      <c r="C669" s="217"/>
      <c r="D669" s="217"/>
      <c r="E669" s="217"/>
      <c r="F669" s="217"/>
      <c r="G669" s="218"/>
      <c r="H669" s="218"/>
      <c r="I669" s="218"/>
      <c r="J669" s="218"/>
      <c r="K669" s="218"/>
      <c r="L669" s="217"/>
      <c r="M669" s="217"/>
      <c r="N669" s="217"/>
      <c r="O669" s="217"/>
    </row>
    <row r="670" spans="1:15" x14ac:dyDescent="0.2">
      <c r="A670" s="217"/>
      <c r="B670" s="217"/>
      <c r="C670" s="217"/>
      <c r="D670" s="217"/>
      <c r="E670" s="217"/>
      <c r="F670" s="217"/>
      <c r="G670" s="218"/>
      <c r="H670" s="218"/>
      <c r="I670" s="218"/>
      <c r="J670" s="218"/>
      <c r="K670" s="218"/>
      <c r="L670" s="217"/>
      <c r="M670" s="217"/>
      <c r="N670" s="217"/>
      <c r="O670" s="217"/>
    </row>
    <row r="671" spans="1:15" x14ac:dyDescent="0.2">
      <c r="A671" s="217"/>
      <c r="B671" s="217"/>
      <c r="C671" s="217"/>
      <c r="D671" s="217"/>
      <c r="E671" s="217"/>
      <c r="F671" s="217"/>
      <c r="G671" s="218"/>
      <c r="H671" s="218"/>
      <c r="I671" s="218"/>
      <c r="J671" s="218"/>
      <c r="K671" s="218"/>
      <c r="L671" s="217"/>
      <c r="M671" s="217"/>
      <c r="N671" s="217"/>
      <c r="O671" s="217"/>
    </row>
    <row r="672" spans="1:15" x14ac:dyDescent="0.2">
      <c r="A672" s="217"/>
      <c r="B672" s="217"/>
      <c r="C672" s="217"/>
      <c r="D672" s="217"/>
      <c r="E672" s="217"/>
      <c r="F672" s="217"/>
      <c r="G672" s="218"/>
      <c r="H672" s="218"/>
      <c r="I672" s="218"/>
      <c r="J672" s="218"/>
      <c r="K672" s="218"/>
      <c r="L672" s="217"/>
      <c r="M672" s="217"/>
      <c r="N672" s="217"/>
      <c r="O672" s="217"/>
    </row>
    <row r="673" spans="1:15" x14ac:dyDescent="0.2">
      <c r="A673" s="217"/>
      <c r="B673" s="217"/>
      <c r="C673" s="217"/>
      <c r="D673" s="217"/>
      <c r="E673" s="217"/>
      <c r="F673" s="217"/>
      <c r="G673" s="218"/>
      <c r="H673" s="218"/>
      <c r="I673" s="218"/>
      <c r="J673" s="218"/>
      <c r="K673" s="218"/>
      <c r="L673" s="217"/>
      <c r="M673" s="217"/>
      <c r="N673" s="217"/>
      <c r="O673" s="217"/>
    </row>
    <row r="674" spans="1:15" x14ac:dyDescent="0.2">
      <c r="A674" s="217"/>
      <c r="B674" s="217"/>
      <c r="C674" s="217"/>
      <c r="D674" s="217"/>
      <c r="E674" s="217"/>
      <c r="F674" s="217"/>
      <c r="G674" s="218"/>
      <c r="H674" s="218"/>
      <c r="I674" s="218"/>
      <c r="J674" s="218"/>
      <c r="K674" s="218"/>
      <c r="L674" s="217"/>
      <c r="M674" s="217"/>
      <c r="N674" s="217"/>
      <c r="O674" s="217"/>
    </row>
    <row r="675" spans="1:15" x14ac:dyDescent="0.2">
      <c r="A675" s="217"/>
      <c r="B675" s="217"/>
      <c r="C675" s="217"/>
      <c r="D675" s="217"/>
      <c r="E675" s="217"/>
      <c r="F675" s="217"/>
      <c r="G675" s="218"/>
      <c r="H675" s="218"/>
      <c r="I675" s="218"/>
      <c r="J675" s="218"/>
      <c r="K675" s="218"/>
      <c r="L675" s="217"/>
      <c r="M675" s="217"/>
      <c r="N675" s="217"/>
      <c r="O675" s="217"/>
    </row>
    <row r="676" spans="1:15" x14ac:dyDescent="0.2">
      <c r="A676" s="217"/>
      <c r="B676" s="217"/>
      <c r="C676" s="217"/>
      <c r="D676" s="217"/>
      <c r="E676" s="217"/>
      <c r="F676" s="217"/>
      <c r="G676" s="218"/>
      <c r="H676" s="218"/>
      <c r="I676" s="218"/>
      <c r="J676" s="218"/>
      <c r="K676" s="218"/>
      <c r="L676" s="217"/>
      <c r="M676" s="217"/>
      <c r="N676" s="217"/>
      <c r="O676" s="217"/>
    </row>
    <row r="677" spans="1:15" x14ac:dyDescent="0.2">
      <c r="A677" s="217"/>
      <c r="B677" s="217"/>
      <c r="C677" s="217"/>
      <c r="D677" s="217"/>
      <c r="E677" s="217"/>
      <c r="F677" s="217"/>
      <c r="G677" s="218"/>
      <c r="H677" s="218"/>
      <c r="I677" s="218"/>
      <c r="J677" s="218"/>
      <c r="K677" s="218"/>
      <c r="L677" s="217"/>
      <c r="M677" s="217"/>
      <c r="N677" s="217"/>
      <c r="O677" s="217"/>
    </row>
    <row r="678" spans="1:15" x14ac:dyDescent="0.2">
      <c r="A678" s="217"/>
      <c r="B678" s="217"/>
      <c r="C678" s="217"/>
      <c r="D678" s="217"/>
      <c r="E678" s="217"/>
      <c r="F678" s="217"/>
      <c r="G678" s="218"/>
      <c r="H678" s="218"/>
      <c r="I678" s="218"/>
      <c r="J678" s="218"/>
      <c r="K678" s="218"/>
      <c r="L678" s="217"/>
      <c r="M678" s="217"/>
      <c r="N678" s="217"/>
      <c r="O678" s="217"/>
    </row>
    <row r="679" spans="1:15" x14ac:dyDescent="0.2">
      <c r="A679" s="217"/>
      <c r="B679" s="217"/>
      <c r="C679" s="217"/>
      <c r="D679" s="217"/>
      <c r="E679" s="217"/>
      <c r="F679" s="217"/>
      <c r="G679" s="218"/>
      <c r="H679" s="218"/>
      <c r="I679" s="218"/>
      <c r="J679" s="218"/>
      <c r="K679" s="218"/>
      <c r="L679" s="217"/>
      <c r="M679" s="217"/>
      <c r="N679" s="217"/>
      <c r="O679" s="217"/>
    </row>
    <row r="680" spans="1:15" x14ac:dyDescent="0.2">
      <c r="A680" s="217"/>
      <c r="B680" s="217"/>
      <c r="C680" s="217"/>
      <c r="D680" s="217"/>
      <c r="E680" s="217"/>
      <c r="F680" s="217"/>
      <c r="G680" s="218"/>
      <c r="H680" s="218"/>
      <c r="I680" s="218"/>
      <c r="J680" s="218"/>
      <c r="K680" s="218"/>
      <c r="L680" s="217"/>
      <c r="M680" s="217"/>
      <c r="N680" s="217"/>
      <c r="O680" s="217"/>
    </row>
    <row r="681" spans="1:15" x14ac:dyDescent="0.2">
      <c r="A681" s="217"/>
      <c r="B681" s="217"/>
      <c r="C681" s="217"/>
      <c r="D681" s="217"/>
      <c r="E681" s="217"/>
      <c r="F681" s="217"/>
      <c r="G681" s="218"/>
      <c r="H681" s="218"/>
      <c r="I681" s="218"/>
      <c r="J681" s="218"/>
      <c r="K681" s="218"/>
      <c r="L681" s="217"/>
      <c r="M681" s="217"/>
      <c r="N681" s="217"/>
      <c r="O681" s="217"/>
    </row>
    <row r="682" spans="1:15" x14ac:dyDescent="0.2">
      <c r="A682" s="217"/>
      <c r="B682" s="217"/>
      <c r="C682" s="217"/>
      <c r="D682" s="217"/>
      <c r="E682" s="217"/>
      <c r="F682" s="217"/>
      <c r="G682" s="218"/>
      <c r="H682" s="218"/>
      <c r="I682" s="218"/>
      <c r="J682" s="218"/>
      <c r="K682" s="218"/>
      <c r="L682" s="217"/>
      <c r="M682" s="217"/>
      <c r="N682" s="217"/>
      <c r="O682" s="217"/>
    </row>
    <row r="683" spans="1:15" x14ac:dyDescent="0.2">
      <c r="A683" s="217"/>
      <c r="B683" s="217"/>
      <c r="C683" s="217"/>
      <c r="D683" s="217"/>
      <c r="E683" s="217"/>
      <c r="F683" s="217"/>
      <c r="G683" s="218"/>
      <c r="H683" s="218"/>
      <c r="I683" s="218"/>
      <c r="J683" s="218"/>
      <c r="K683" s="218"/>
      <c r="L683" s="217"/>
      <c r="M683" s="217"/>
      <c r="N683" s="217"/>
      <c r="O683" s="217"/>
    </row>
    <row r="684" spans="1:15" x14ac:dyDescent="0.2">
      <c r="A684" s="217"/>
      <c r="B684" s="217"/>
      <c r="C684" s="217"/>
      <c r="D684" s="217"/>
      <c r="E684" s="217"/>
      <c r="F684" s="217"/>
      <c r="G684" s="218"/>
      <c r="H684" s="218"/>
      <c r="I684" s="218"/>
      <c r="J684" s="218"/>
      <c r="K684" s="218"/>
      <c r="L684" s="217"/>
      <c r="M684" s="217"/>
      <c r="N684" s="217"/>
      <c r="O684" s="217"/>
    </row>
    <row r="685" spans="1:15" x14ac:dyDescent="0.2">
      <c r="A685" s="217"/>
      <c r="B685" s="217"/>
      <c r="C685" s="217"/>
      <c r="D685" s="217"/>
      <c r="E685" s="217"/>
      <c r="F685" s="217"/>
      <c r="G685" s="218"/>
      <c r="H685" s="218"/>
      <c r="I685" s="218"/>
      <c r="J685" s="218"/>
      <c r="K685" s="218"/>
      <c r="L685" s="217"/>
      <c r="M685" s="217"/>
      <c r="N685" s="217"/>
      <c r="O685" s="217"/>
    </row>
    <row r="686" spans="1:15" x14ac:dyDescent="0.2">
      <c r="A686" s="217"/>
      <c r="B686" s="217"/>
      <c r="C686" s="217"/>
      <c r="D686" s="217"/>
      <c r="E686" s="217"/>
      <c r="F686" s="217"/>
      <c r="G686" s="218"/>
      <c r="H686" s="218"/>
      <c r="I686" s="218"/>
      <c r="J686" s="218"/>
      <c r="K686" s="218"/>
      <c r="L686" s="217"/>
      <c r="M686" s="217"/>
      <c r="N686" s="217"/>
      <c r="O686" s="217"/>
    </row>
    <row r="687" spans="1:15" x14ac:dyDescent="0.2">
      <c r="A687" s="217"/>
      <c r="B687" s="217"/>
      <c r="C687" s="217"/>
      <c r="D687" s="217"/>
      <c r="E687" s="217"/>
      <c r="F687" s="217"/>
      <c r="G687" s="218"/>
      <c r="H687" s="218"/>
      <c r="I687" s="218"/>
      <c r="J687" s="218"/>
      <c r="K687" s="218"/>
      <c r="L687" s="217"/>
      <c r="M687" s="217"/>
      <c r="N687" s="217"/>
      <c r="O687" s="217"/>
    </row>
    <row r="688" spans="1:15" x14ac:dyDescent="0.2">
      <c r="A688" s="217"/>
      <c r="B688" s="217"/>
      <c r="C688" s="217"/>
      <c r="D688" s="217"/>
      <c r="E688" s="217"/>
      <c r="F688" s="217"/>
      <c r="G688" s="218"/>
      <c r="H688" s="218"/>
      <c r="I688" s="218"/>
      <c r="J688" s="218"/>
      <c r="K688" s="218"/>
      <c r="L688" s="217"/>
      <c r="M688" s="217"/>
      <c r="N688" s="217"/>
      <c r="O688" s="217"/>
    </row>
    <row r="689" spans="1:15" x14ac:dyDescent="0.2">
      <c r="A689" s="217"/>
      <c r="B689" s="217"/>
      <c r="C689" s="217"/>
      <c r="D689" s="217"/>
      <c r="E689" s="217"/>
      <c r="F689" s="217"/>
      <c r="G689" s="218"/>
      <c r="H689" s="218"/>
      <c r="I689" s="218"/>
      <c r="J689" s="218"/>
      <c r="K689" s="218"/>
      <c r="L689" s="217"/>
      <c r="M689" s="217"/>
      <c r="N689" s="217"/>
      <c r="O689" s="217"/>
    </row>
    <row r="690" spans="1:15" x14ac:dyDescent="0.2">
      <c r="A690" s="217"/>
      <c r="B690" s="217"/>
      <c r="C690" s="217"/>
      <c r="D690" s="217"/>
      <c r="E690" s="217"/>
      <c r="F690" s="217"/>
      <c r="G690" s="218"/>
      <c r="H690" s="218"/>
      <c r="I690" s="218"/>
      <c r="J690" s="218"/>
      <c r="K690" s="218"/>
      <c r="L690" s="217"/>
      <c r="M690" s="217"/>
      <c r="N690" s="217"/>
      <c r="O690" s="217"/>
    </row>
    <row r="691" spans="1:15" x14ac:dyDescent="0.2">
      <c r="A691" s="217"/>
      <c r="B691" s="217"/>
      <c r="C691" s="217"/>
      <c r="D691" s="217"/>
      <c r="E691" s="217"/>
      <c r="F691" s="217"/>
      <c r="G691" s="218"/>
      <c r="H691" s="218"/>
      <c r="I691" s="218"/>
      <c r="J691" s="218"/>
      <c r="K691" s="218"/>
      <c r="L691" s="217"/>
      <c r="M691" s="217"/>
      <c r="N691" s="217"/>
      <c r="O691" s="217"/>
    </row>
    <row r="692" spans="1:15" x14ac:dyDescent="0.2">
      <c r="A692" s="217"/>
      <c r="B692" s="217"/>
      <c r="C692" s="217"/>
      <c r="D692" s="217"/>
      <c r="E692" s="217"/>
      <c r="F692" s="217"/>
      <c r="G692" s="218"/>
      <c r="H692" s="218"/>
      <c r="I692" s="218"/>
      <c r="J692" s="218"/>
      <c r="K692" s="218"/>
      <c r="L692" s="217"/>
      <c r="M692" s="217"/>
      <c r="N692" s="217"/>
      <c r="O692" s="217"/>
    </row>
    <row r="693" spans="1:15" x14ac:dyDescent="0.2">
      <c r="A693" s="217"/>
      <c r="B693" s="217"/>
      <c r="C693" s="217"/>
      <c r="D693" s="217"/>
      <c r="E693" s="217"/>
      <c r="F693" s="217"/>
      <c r="G693" s="218"/>
      <c r="H693" s="218"/>
      <c r="I693" s="218"/>
      <c r="J693" s="218"/>
      <c r="K693" s="218"/>
      <c r="L693" s="217"/>
      <c r="M693" s="217"/>
      <c r="N693" s="217"/>
      <c r="O693" s="217"/>
    </row>
    <row r="694" spans="1:15" x14ac:dyDescent="0.2">
      <c r="A694" s="217"/>
      <c r="B694" s="217"/>
      <c r="C694" s="217"/>
      <c r="D694" s="217"/>
      <c r="E694" s="217"/>
      <c r="F694" s="217"/>
      <c r="G694" s="218"/>
      <c r="H694" s="218"/>
      <c r="I694" s="218"/>
      <c r="J694" s="218"/>
      <c r="K694" s="218"/>
      <c r="L694" s="217"/>
      <c r="M694" s="217"/>
      <c r="N694" s="217"/>
      <c r="O694" s="217"/>
    </row>
    <row r="695" spans="1:15" x14ac:dyDescent="0.2">
      <c r="A695" s="217"/>
      <c r="B695" s="217"/>
      <c r="C695" s="217"/>
      <c r="D695" s="217"/>
      <c r="E695" s="217"/>
      <c r="F695" s="217"/>
      <c r="G695" s="218"/>
      <c r="H695" s="218"/>
      <c r="I695" s="218"/>
      <c r="J695" s="218"/>
      <c r="K695" s="218"/>
      <c r="L695" s="217"/>
      <c r="M695" s="217"/>
      <c r="N695" s="217"/>
      <c r="O695" s="217"/>
    </row>
    <row r="696" spans="1:15" x14ac:dyDescent="0.2">
      <c r="A696" s="217"/>
      <c r="B696" s="217"/>
      <c r="C696" s="217"/>
      <c r="D696" s="217"/>
      <c r="E696" s="217"/>
      <c r="F696" s="217"/>
      <c r="G696" s="218"/>
      <c r="H696" s="218"/>
      <c r="I696" s="218"/>
      <c r="J696" s="218"/>
      <c r="K696" s="218"/>
      <c r="L696" s="217"/>
      <c r="M696" s="217"/>
      <c r="N696" s="217"/>
      <c r="O696" s="217"/>
    </row>
    <row r="697" spans="1:15" x14ac:dyDescent="0.2">
      <c r="A697" s="217"/>
      <c r="B697" s="217"/>
      <c r="C697" s="217"/>
      <c r="D697" s="217"/>
      <c r="E697" s="217"/>
      <c r="F697" s="217"/>
      <c r="G697" s="218"/>
      <c r="H697" s="218"/>
      <c r="I697" s="218"/>
      <c r="J697" s="218"/>
      <c r="K697" s="218"/>
      <c r="L697" s="217"/>
      <c r="M697" s="217"/>
      <c r="N697" s="217"/>
      <c r="O697" s="217"/>
    </row>
    <row r="698" spans="1:15" x14ac:dyDescent="0.2">
      <c r="A698" s="217"/>
      <c r="B698" s="217"/>
      <c r="C698" s="217"/>
      <c r="D698" s="217"/>
      <c r="E698" s="217"/>
      <c r="F698" s="217"/>
      <c r="G698" s="218"/>
      <c r="H698" s="218"/>
      <c r="I698" s="218"/>
      <c r="J698" s="218"/>
      <c r="K698" s="218"/>
      <c r="L698" s="217"/>
      <c r="M698" s="217"/>
      <c r="N698" s="217"/>
      <c r="O698" s="217"/>
    </row>
    <row r="699" spans="1:15" x14ac:dyDescent="0.2">
      <c r="A699" s="217"/>
      <c r="B699" s="217"/>
      <c r="C699" s="217"/>
      <c r="D699" s="217"/>
      <c r="E699" s="217"/>
      <c r="F699" s="217"/>
      <c r="G699" s="218"/>
      <c r="H699" s="218"/>
      <c r="I699" s="218"/>
      <c r="J699" s="218"/>
      <c r="K699" s="218"/>
      <c r="L699" s="217"/>
      <c r="M699" s="217"/>
      <c r="N699" s="217"/>
      <c r="O699" s="217"/>
    </row>
    <row r="700" spans="1:15" x14ac:dyDescent="0.2">
      <c r="A700" s="217"/>
      <c r="B700" s="217"/>
      <c r="C700" s="217"/>
      <c r="D700" s="217"/>
      <c r="E700" s="217"/>
      <c r="F700" s="217"/>
      <c r="G700" s="218"/>
      <c r="H700" s="218"/>
      <c r="I700" s="218"/>
      <c r="J700" s="218"/>
      <c r="K700" s="218"/>
      <c r="L700" s="217"/>
      <c r="M700" s="217"/>
      <c r="N700" s="217"/>
      <c r="O700" s="217"/>
    </row>
    <row r="701" spans="1:15" x14ac:dyDescent="0.2">
      <c r="A701" s="217"/>
      <c r="B701" s="217"/>
      <c r="C701" s="217"/>
      <c r="D701" s="217"/>
      <c r="E701" s="217"/>
      <c r="F701" s="217"/>
      <c r="G701" s="218"/>
      <c r="H701" s="218"/>
      <c r="I701" s="218"/>
      <c r="J701" s="218"/>
      <c r="K701" s="218"/>
      <c r="L701" s="217"/>
      <c r="M701" s="217"/>
      <c r="N701" s="217"/>
      <c r="O701" s="217"/>
    </row>
    <row r="702" spans="1:15" x14ac:dyDescent="0.2">
      <c r="A702" s="217"/>
      <c r="B702" s="217"/>
      <c r="C702" s="217"/>
      <c r="D702" s="217"/>
      <c r="E702" s="217"/>
      <c r="F702" s="217"/>
      <c r="G702" s="218"/>
      <c r="H702" s="218"/>
      <c r="I702" s="218"/>
      <c r="J702" s="218"/>
      <c r="K702" s="218"/>
      <c r="L702" s="217"/>
      <c r="M702" s="217"/>
      <c r="N702" s="217"/>
      <c r="O702" s="217"/>
    </row>
    <row r="703" spans="1:15" x14ac:dyDescent="0.2">
      <c r="A703" s="217"/>
      <c r="B703" s="217"/>
      <c r="C703" s="217"/>
      <c r="D703" s="217"/>
      <c r="E703" s="217"/>
      <c r="F703" s="217"/>
      <c r="G703" s="218"/>
      <c r="H703" s="218"/>
      <c r="I703" s="218"/>
      <c r="J703" s="218"/>
      <c r="K703" s="218"/>
      <c r="L703" s="217"/>
      <c r="M703" s="217"/>
      <c r="N703" s="217"/>
      <c r="O703" s="217"/>
    </row>
    <row r="704" spans="1:15" x14ac:dyDescent="0.2">
      <c r="A704" s="217"/>
      <c r="B704" s="217"/>
      <c r="C704" s="217"/>
      <c r="D704" s="217"/>
      <c r="E704" s="217"/>
      <c r="F704" s="217"/>
      <c r="G704" s="218"/>
      <c r="H704" s="218"/>
      <c r="I704" s="218"/>
      <c r="J704" s="218"/>
      <c r="K704" s="218"/>
      <c r="L704" s="217"/>
      <c r="M704" s="217"/>
      <c r="N704" s="217"/>
      <c r="O704" s="217"/>
    </row>
    <row r="705" spans="1:15" x14ac:dyDescent="0.2">
      <c r="A705" s="217"/>
      <c r="B705" s="217"/>
      <c r="C705" s="217"/>
      <c r="D705" s="217"/>
      <c r="E705" s="217"/>
      <c r="F705" s="217"/>
      <c r="G705" s="218"/>
      <c r="H705" s="218"/>
      <c r="I705" s="218"/>
      <c r="J705" s="218"/>
      <c r="K705" s="218"/>
      <c r="L705" s="217"/>
      <c r="M705" s="217"/>
      <c r="N705" s="217"/>
      <c r="O705" s="217"/>
    </row>
    <row r="706" spans="1:15" x14ac:dyDescent="0.2">
      <c r="A706" s="217"/>
      <c r="B706" s="217"/>
      <c r="C706" s="217"/>
      <c r="D706" s="217"/>
      <c r="E706" s="217"/>
      <c r="F706" s="217"/>
      <c r="G706" s="218"/>
      <c r="H706" s="218"/>
      <c r="I706" s="218"/>
      <c r="J706" s="218"/>
      <c r="K706" s="218"/>
      <c r="L706" s="217"/>
      <c r="M706" s="217"/>
      <c r="N706" s="217"/>
      <c r="O706" s="217"/>
    </row>
    <row r="707" spans="1:15" x14ac:dyDescent="0.2">
      <c r="A707" s="217"/>
      <c r="B707" s="217"/>
      <c r="C707" s="217"/>
      <c r="D707" s="217"/>
      <c r="E707" s="217"/>
      <c r="F707" s="217"/>
      <c r="G707" s="218"/>
      <c r="H707" s="218"/>
      <c r="I707" s="218"/>
      <c r="J707" s="218"/>
      <c r="K707" s="218"/>
      <c r="L707" s="217"/>
      <c r="M707" s="217"/>
      <c r="N707" s="217"/>
      <c r="O707" s="217"/>
    </row>
    <row r="708" spans="1:15" x14ac:dyDescent="0.2">
      <c r="A708" s="217"/>
      <c r="B708" s="217"/>
      <c r="C708" s="217"/>
      <c r="D708" s="217"/>
      <c r="E708" s="217"/>
      <c r="F708" s="217"/>
      <c r="G708" s="218"/>
      <c r="H708" s="218"/>
      <c r="I708" s="218"/>
      <c r="J708" s="218"/>
      <c r="K708" s="218"/>
      <c r="L708" s="217"/>
      <c r="M708" s="217"/>
      <c r="N708" s="217"/>
      <c r="O708" s="217"/>
    </row>
    <row r="709" spans="1:15" x14ac:dyDescent="0.2">
      <c r="A709" s="217"/>
      <c r="B709" s="217"/>
      <c r="C709" s="217"/>
      <c r="D709" s="217"/>
      <c r="E709" s="217"/>
      <c r="F709" s="217"/>
      <c r="G709" s="218"/>
      <c r="H709" s="218"/>
      <c r="I709" s="218"/>
      <c r="J709" s="218"/>
      <c r="K709" s="218"/>
      <c r="L709" s="217"/>
      <c r="M709" s="217"/>
      <c r="N709" s="217"/>
      <c r="O709" s="217"/>
    </row>
    <row r="710" spans="1:15" x14ac:dyDescent="0.2">
      <c r="A710" s="217"/>
      <c r="B710" s="217"/>
      <c r="C710" s="217"/>
      <c r="D710" s="217"/>
      <c r="E710" s="217"/>
      <c r="F710" s="217"/>
      <c r="G710" s="218"/>
      <c r="H710" s="218"/>
      <c r="I710" s="218"/>
      <c r="J710" s="218"/>
      <c r="K710" s="218"/>
      <c r="L710" s="217"/>
      <c r="M710" s="217"/>
      <c r="N710" s="217"/>
      <c r="O710" s="217"/>
    </row>
    <row r="711" spans="1:15" x14ac:dyDescent="0.2">
      <c r="A711" s="217"/>
      <c r="B711" s="217"/>
      <c r="C711" s="217"/>
      <c r="D711" s="217"/>
      <c r="E711" s="217"/>
      <c r="F711" s="217"/>
      <c r="G711" s="218"/>
      <c r="H711" s="218"/>
      <c r="I711" s="218"/>
      <c r="J711" s="218"/>
      <c r="K711" s="218"/>
      <c r="L711" s="217"/>
      <c r="M711" s="217"/>
      <c r="N711" s="217"/>
      <c r="O711" s="217"/>
    </row>
    <row r="712" spans="1:15" x14ac:dyDescent="0.2">
      <c r="A712" s="217"/>
      <c r="B712" s="217"/>
      <c r="C712" s="217"/>
      <c r="D712" s="217"/>
      <c r="E712" s="217"/>
      <c r="F712" s="217"/>
      <c r="G712" s="218"/>
      <c r="H712" s="218"/>
      <c r="I712" s="218"/>
      <c r="J712" s="218"/>
      <c r="K712" s="218"/>
      <c r="L712" s="217"/>
      <c r="M712" s="217"/>
      <c r="N712" s="217"/>
      <c r="O712" s="217"/>
    </row>
    <row r="713" spans="1:15" x14ac:dyDescent="0.2">
      <c r="A713" s="217"/>
      <c r="B713" s="217"/>
      <c r="C713" s="217"/>
      <c r="D713" s="217"/>
      <c r="E713" s="217"/>
      <c r="F713" s="217"/>
      <c r="G713" s="218"/>
      <c r="H713" s="218"/>
      <c r="I713" s="218"/>
      <c r="J713" s="218"/>
      <c r="K713" s="218"/>
      <c r="L713" s="217"/>
      <c r="M713" s="217"/>
      <c r="N713" s="217"/>
      <c r="O713" s="217"/>
    </row>
    <row r="714" spans="1:15" x14ac:dyDescent="0.2">
      <c r="A714" s="217"/>
      <c r="B714" s="217"/>
      <c r="C714" s="217"/>
      <c r="D714" s="217"/>
      <c r="E714" s="217"/>
      <c r="F714" s="217"/>
      <c r="G714" s="218"/>
      <c r="H714" s="218"/>
      <c r="I714" s="218"/>
      <c r="J714" s="218"/>
      <c r="K714" s="218"/>
      <c r="L714" s="217"/>
      <c r="M714" s="217"/>
      <c r="N714" s="217"/>
      <c r="O714" s="217"/>
    </row>
    <row r="715" spans="1:15" x14ac:dyDescent="0.2">
      <c r="A715" s="217"/>
      <c r="B715" s="217"/>
      <c r="C715" s="217"/>
      <c r="D715" s="217"/>
      <c r="E715" s="217"/>
      <c r="F715" s="217"/>
      <c r="G715" s="218"/>
      <c r="H715" s="218"/>
      <c r="I715" s="218"/>
      <c r="J715" s="218"/>
      <c r="K715" s="218"/>
      <c r="L715" s="217"/>
      <c r="M715" s="217"/>
      <c r="N715" s="217"/>
      <c r="O715" s="217"/>
    </row>
    <row r="716" spans="1:15" x14ac:dyDescent="0.2">
      <c r="A716" s="217"/>
      <c r="B716" s="217"/>
      <c r="C716" s="217"/>
      <c r="D716" s="217"/>
      <c r="E716" s="217"/>
      <c r="F716" s="217"/>
      <c r="G716" s="218"/>
      <c r="H716" s="218"/>
      <c r="I716" s="218"/>
      <c r="J716" s="218"/>
      <c r="K716" s="218"/>
      <c r="L716" s="217"/>
      <c r="M716" s="217"/>
      <c r="N716" s="217"/>
      <c r="O716" s="217"/>
    </row>
    <row r="717" spans="1:15" x14ac:dyDescent="0.2">
      <c r="A717" s="217"/>
      <c r="B717" s="217"/>
      <c r="C717" s="217"/>
      <c r="D717" s="217"/>
      <c r="E717" s="217"/>
      <c r="F717" s="217"/>
      <c r="G717" s="218"/>
      <c r="H717" s="218"/>
      <c r="I717" s="218"/>
      <c r="J717" s="218"/>
      <c r="K717" s="218"/>
      <c r="L717" s="217"/>
      <c r="M717" s="217"/>
      <c r="N717" s="217"/>
      <c r="O717" s="217"/>
    </row>
    <row r="718" spans="1:15" x14ac:dyDescent="0.2">
      <c r="A718" s="217"/>
      <c r="B718" s="217"/>
      <c r="C718" s="217"/>
      <c r="D718" s="217"/>
      <c r="E718" s="217"/>
      <c r="F718" s="217"/>
      <c r="G718" s="218"/>
      <c r="H718" s="218"/>
      <c r="I718" s="218"/>
      <c r="J718" s="218"/>
      <c r="K718" s="218"/>
      <c r="L718" s="217"/>
      <c r="M718" s="217"/>
      <c r="N718" s="217"/>
      <c r="O718" s="217"/>
    </row>
    <row r="719" spans="1:15" x14ac:dyDescent="0.2">
      <c r="A719" s="217"/>
      <c r="B719" s="217"/>
      <c r="C719" s="217"/>
      <c r="D719" s="217"/>
      <c r="E719" s="217"/>
      <c r="F719" s="217"/>
      <c r="G719" s="218"/>
      <c r="H719" s="218"/>
      <c r="I719" s="218"/>
      <c r="J719" s="218"/>
      <c r="K719" s="218"/>
      <c r="L719" s="217"/>
      <c r="M719" s="217"/>
      <c r="N719" s="217"/>
      <c r="O719" s="217"/>
    </row>
    <row r="720" spans="1:15" x14ac:dyDescent="0.2">
      <c r="A720" s="217"/>
      <c r="B720" s="217"/>
      <c r="C720" s="217"/>
      <c r="D720" s="217"/>
      <c r="E720" s="217"/>
      <c r="F720" s="217"/>
      <c r="G720" s="218"/>
      <c r="H720" s="218"/>
      <c r="I720" s="218"/>
      <c r="J720" s="218"/>
      <c r="K720" s="218"/>
      <c r="L720" s="217"/>
      <c r="M720" s="217"/>
      <c r="N720" s="217"/>
      <c r="O720" s="217"/>
    </row>
    <row r="721" spans="1:15" x14ac:dyDescent="0.2">
      <c r="A721" s="217"/>
      <c r="B721" s="217"/>
      <c r="C721" s="217"/>
      <c r="D721" s="217"/>
      <c r="E721" s="217"/>
      <c r="F721" s="217"/>
      <c r="G721" s="218"/>
      <c r="H721" s="218"/>
      <c r="I721" s="218"/>
      <c r="J721" s="218"/>
      <c r="K721" s="218"/>
      <c r="L721" s="217"/>
      <c r="M721" s="217"/>
      <c r="N721" s="217"/>
      <c r="O721" s="217"/>
    </row>
    <row r="722" spans="1:15" x14ac:dyDescent="0.2">
      <c r="A722" s="217"/>
      <c r="B722" s="217"/>
      <c r="C722" s="217"/>
      <c r="D722" s="217"/>
      <c r="E722" s="217"/>
      <c r="F722" s="217"/>
      <c r="G722" s="218"/>
      <c r="H722" s="218"/>
      <c r="I722" s="218"/>
      <c r="J722" s="218"/>
      <c r="K722" s="218"/>
      <c r="L722" s="217"/>
      <c r="M722" s="217"/>
      <c r="N722" s="217"/>
      <c r="O722" s="217"/>
    </row>
    <row r="723" spans="1:15" x14ac:dyDescent="0.2">
      <c r="A723" s="217"/>
      <c r="B723" s="217"/>
      <c r="C723" s="217"/>
      <c r="D723" s="217"/>
      <c r="E723" s="217"/>
      <c r="F723" s="217"/>
      <c r="G723" s="218"/>
      <c r="H723" s="218"/>
      <c r="I723" s="218"/>
      <c r="J723" s="218"/>
      <c r="K723" s="218"/>
      <c r="L723" s="217"/>
      <c r="M723" s="217"/>
      <c r="N723" s="217"/>
      <c r="O723" s="217"/>
    </row>
    <row r="724" spans="1:15" x14ac:dyDescent="0.2">
      <c r="A724" s="217"/>
      <c r="B724" s="217"/>
      <c r="C724" s="217"/>
      <c r="D724" s="217"/>
      <c r="E724" s="217"/>
      <c r="F724" s="217"/>
      <c r="G724" s="218"/>
      <c r="H724" s="218"/>
      <c r="I724" s="218"/>
      <c r="J724" s="218"/>
      <c r="K724" s="218"/>
      <c r="L724" s="217"/>
      <c r="M724" s="217"/>
      <c r="N724" s="217"/>
      <c r="O724" s="217"/>
    </row>
    <row r="725" spans="1:15" x14ac:dyDescent="0.2">
      <c r="A725" s="217"/>
      <c r="B725" s="217"/>
      <c r="C725" s="217"/>
      <c r="D725" s="217"/>
      <c r="E725" s="217"/>
      <c r="F725" s="217"/>
      <c r="G725" s="218"/>
      <c r="H725" s="218"/>
      <c r="I725" s="218"/>
      <c r="J725" s="218"/>
      <c r="K725" s="218"/>
      <c r="L725" s="217"/>
      <c r="M725" s="217"/>
      <c r="N725" s="217"/>
      <c r="O725" s="217"/>
    </row>
    <row r="726" spans="1:15" x14ac:dyDescent="0.2">
      <c r="A726" s="217"/>
      <c r="B726" s="217"/>
      <c r="C726" s="217"/>
      <c r="D726" s="217"/>
      <c r="E726" s="217"/>
      <c r="F726" s="217"/>
      <c r="G726" s="218"/>
      <c r="H726" s="218"/>
      <c r="I726" s="218"/>
      <c r="J726" s="218"/>
      <c r="K726" s="218"/>
      <c r="L726" s="217"/>
      <c r="M726" s="217"/>
      <c r="N726" s="217"/>
      <c r="O726" s="217"/>
    </row>
    <row r="727" spans="1:15" x14ac:dyDescent="0.2">
      <c r="A727" s="217"/>
      <c r="B727" s="217"/>
      <c r="C727" s="217"/>
      <c r="D727" s="217"/>
      <c r="E727" s="217"/>
      <c r="F727" s="217"/>
      <c r="G727" s="218"/>
      <c r="H727" s="218"/>
      <c r="I727" s="218"/>
      <c r="J727" s="218"/>
      <c r="K727" s="218"/>
      <c r="L727" s="217"/>
      <c r="M727" s="217"/>
      <c r="N727" s="217"/>
      <c r="O727" s="217"/>
    </row>
    <row r="728" spans="1:15" x14ac:dyDescent="0.2">
      <c r="A728" s="217"/>
      <c r="B728" s="217"/>
      <c r="C728" s="217"/>
      <c r="D728" s="217"/>
      <c r="E728" s="217"/>
      <c r="F728" s="217"/>
      <c r="G728" s="218"/>
      <c r="H728" s="218"/>
      <c r="I728" s="218"/>
      <c r="J728" s="218"/>
      <c r="K728" s="218"/>
      <c r="L728" s="217"/>
      <c r="M728" s="217"/>
      <c r="N728" s="217"/>
      <c r="O728" s="217"/>
    </row>
    <row r="729" spans="1:15" x14ac:dyDescent="0.2">
      <c r="A729" s="217"/>
      <c r="B729" s="217"/>
      <c r="C729" s="217"/>
      <c r="D729" s="217"/>
      <c r="E729" s="217"/>
      <c r="F729" s="217"/>
      <c r="G729" s="218"/>
      <c r="H729" s="218"/>
      <c r="I729" s="218"/>
      <c r="J729" s="218"/>
      <c r="K729" s="218"/>
      <c r="L729" s="217"/>
      <c r="M729" s="217"/>
      <c r="N729" s="217"/>
      <c r="O729" s="217"/>
    </row>
    <row r="730" spans="1:15" x14ac:dyDescent="0.2">
      <c r="A730" s="217"/>
      <c r="B730" s="217"/>
      <c r="C730" s="217"/>
      <c r="D730" s="217"/>
      <c r="E730" s="217"/>
      <c r="F730" s="217"/>
      <c r="G730" s="218"/>
      <c r="H730" s="218"/>
      <c r="I730" s="218"/>
      <c r="J730" s="218"/>
      <c r="K730" s="218"/>
      <c r="L730" s="217"/>
      <c r="M730" s="217"/>
      <c r="N730" s="217"/>
      <c r="O730" s="217"/>
    </row>
    <row r="731" spans="1:15" x14ac:dyDescent="0.2">
      <c r="A731" s="217"/>
      <c r="B731" s="217"/>
      <c r="C731" s="217"/>
      <c r="D731" s="217"/>
      <c r="E731" s="217"/>
      <c r="F731" s="217"/>
      <c r="G731" s="218"/>
      <c r="H731" s="218"/>
      <c r="I731" s="218"/>
      <c r="J731" s="218"/>
      <c r="K731" s="218"/>
      <c r="L731" s="217"/>
      <c r="M731" s="217"/>
      <c r="N731" s="217"/>
      <c r="O731" s="217"/>
    </row>
    <row r="732" spans="1:15" x14ac:dyDescent="0.2">
      <c r="A732" s="217"/>
      <c r="B732" s="217"/>
      <c r="C732" s="217"/>
      <c r="D732" s="217"/>
      <c r="E732" s="217"/>
      <c r="F732" s="217"/>
      <c r="G732" s="218"/>
      <c r="H732" s="218"/>
      <c r="I732" s="218"/>
      <c r="J732" s="218"/>
      <c r="K732" s="218"/>
      <c r="L732" s="217"/>
      <c r="M732" s="217"/>
      <c r="N732" s="217"/>
      <c r="O732" s="217"/>
    </row>
    <row r="733" spans="1:15" x14ac:dyDescent="0.2">
      <c r="A733" s="217"/>
      <c r="B733" s="217"/>
      <c r="C733" s="217"/>
      <c r="D733" s="217"/>
      <c r="E733" s="217"/>
      <c r="F733" s="217"/>
      <c r="G733" s="218"/>
      <c r="H733" s="218"/>
      <c r="I733" s="218"/>
      <c r="J733" s="218"/>
      <c r="K733" s="218"/>
      <c r="L733" s="217"/>
      <c r="M733" s="217"/>
      <c r="N733" s="217"/>
      <c r="O733" s="217"/>
    </row>
    <row r="734" spans="1:15" x14ac:dyDescent="0.2">
      <c r="A734" s="217"/>
      <c r="B734" s="217"/>
      <c r="C734" s="217"/>
      <c r="D734" s="217"/>
      <c r="E734" s="217"/>
      <c r="F734" s="217"/>
      <c r="G734" s="218"/>
      <c r="H734" s="218"/>
      <c r="I734" s="218"/>
      <c r="J734" s="218"/>
      <c r="K734" s="218"/>
      <c r="L734" s="217"/>
      <c r="M734" s="217"/>
      <c r="N734" s="217"/>
      <c r="O734" s="217"/>
    </row>
    <row r="735" spans="1:15" x14ac:dyDescent="0.2">
      <c r="A735" s="217"/>
      <c r="B735" s="217"/>
      <c r="C735" s="217"/>
      <c r="D735" s="217"/>
      <c r="E735" s="217"/>
      <c r="F735" s="217"/>
      <c r="G735" s="218"/>
      <c r="H735" s="218"/>
      <c r="I735" s="218"/>
      <c r="J735" s="218"/>
      <c r="K735" s="218"/>
      <c r="L735" s="217"/>
      <c r="M735" s="217"/>
      <c r="N735" s="217"/>
      <c r="O735" s="217"/>
    </row>
    <row r="736" spans="1:15" x14ac:dyDescent="0.2">
      <c r="A736" s="217"/>
      <c r="B736" s="217"/>
      <c r="C736" s="217"/>
      <c r="D736" s="217"/>
      <c r="E736" s="217"/>
      <c r="F736" s="217"/>
      <c r="G736" s="218"/>
      <c r="H736" s="218"/>
      <c r="I736" s="218"/>
      <c r="J736" s="218"/>
      <c r="K736" s="218"/>
      <c r="L736" s="217"/>
      <c r="M736" s="217"/>
      <c r="N736" s="217"/>
      <c r="O736" s="217"/>
    </row>
    <row r="737" spans="1:15" x14ac:dyDescent="0.2">
      <c r="A737" s="217"/>
      <c r="B737" s="217"/>
      <c r="C737" s="217"/>
      <c r="D737" s="217"/>
      <c r="E737" s="217"/>
      <c r="F737" s="217"/>
      <c r="G737" s="218"/>
      <c r="H737" s="218"/>
      <c r="I737" s="218"/>
      <c r="J737" s="218"/>
      <c r="K737" s="218"/>
      <c r="L737" s="217"/>
      <c r="M737" s="217"/>
      <c r="N737" s="217"/>
      <c r="O737" s="217"/>
    </row>
    <row r="738" spans="1:15" x14ac:dyDescent="0.2">
      <c r="A738" s="217"/>
      <c r="B738" s="217"/>
      <c r="C738" s="217"/>
      <c r="D738" s="217"/>
      <c r="E738" s="217"/>
      <c r="F738" s="217"/>
      <c r="G738" s="218"/>
      <c r="H738" s="218"/>
      <c r="I738" s="218"/>
      <c r="J738" s="218"/>
      <c r="K738" s="218"/>
      <c r="L738" s="217"/>
      <c r="M738" s="217"/>
      <c r="N738" s="217"/>
      <c r="O738" s="217"/>
    </row>
    <row r="739" spans="1:15" x14ac:dyDescent="0.2">
      <c r="A739" s="217"/>
      <c r="B739" s="217"/>
      <c r="C739" s="217"/>
      <c r="D739" s="217"/>
      <c r="E739" s="217"/>
      <c r="F739" s="217"/>
      <c r="G739" s="218"/>
      <c r="H739" s="218"/>
      <c r="I739" s="218"/>
      <c r="J739" s="218"/>
      <c r="K739" s="218"/>
      <c r="L739" s="217"/>
      <c r="M739" s="217"/>
      <c r="N739" s="217"/>
      <c r="O739" s="217"/>
    </row>
    <row r="740" spans="1:15" x14ac:dyDescent="0.2">
      <c r="A740" s="217"/>
      <c r="B740" s="217"/>
      <c r="C740" s="217"/>
      <c r="D740" s="217"/>
      <c r="E740" s="217"/>
      <c r="F740" s="217"/>
      <c r="G740" s="218"/>
      <c r="H740" s="218"/>
      <c r="I740" s="218"/>
      <c r="J740" s="218"/>
      <c r="K740" s="218"/>
      <c r="L740" s="217"/>
      <c r="M740" s="217"/>
      <c r="N740" s="217"/>
      <c r="O740" s="217"/>
    </row>
    <row r="741" spans="1:15" x14ac:dyDescent="0.2">
      <c r="A741" s="217"/>
      <c r="B741" s="217"/>
      <c r="C741" s="217"/>
      <c r="D741" s="217"/>
      <c r="E741" s="217"/>
      <c r="F741" s="217"/>
      <c r="G741" s="218"/>
      <c r="H741" s="218"/>
      <c r="I741" s="218"/>
      <c r="J741" s="218"/>
      <c r="K741" s="218"/>
      <c r="L741" s="217"/>
      <c r="M741" s="217"/>
      <c r="N741" s="217"/>
      <c r="O741" s="217"/>
    </row>
    <row r="742" spans="1:15" x14ac:dyDescent="0.2">
      <c r="A742" s="217"/>
      <c r="B742" s="217"/>
      <c r="C742" s="217"/>
      <c r="D742" s="217"/>
      <c r="E742" s="217"/>
      <c r="F742" s="217"/>
      <c r="G742" s="218"/>
      <c r="H742" s="218"/>
      <c r="I742" s="218"/>
      <c r="J742" s="218"/>
      <c r="K742" s="218"/>
      <c r="L742" s="217"/>
      <c r="M742" s="217"/>
      <c r="N742" s="217"/>
      <c r="O742" s="217"/>
    </row>
    <row r="743" spans="1:15" x14ac:dyDescent="0.2">
      <c r="A743" s="217"/>
      <c r="B743" s="217"/>
      <c r="C743" s="217"/>
      <c r="D743" s="217"/>
      <c r="E743" s="217"/>
      <c r="F743" s="217"/>
      <c r="G743" s="218"/>
      <c r="H743" s="218"/>
      <c r="I743" s="218"/>
      <c r="J743" s="218"/>
      <c r="K743" s="218"/>
      <c r="L743" s="217"/>
      <c r="M743" s="217"/>
      <c r="N743" s="217"/>
      <c r="O743" s="217"/>
    </row>
    <row r="744" spans="1:15" x14ac:dyDescent="0.2">
      <c r="A744" s="217"/>
      <c r="B744" s="217"/>
      <c r="C744" s="217"/>
      <c r="D744" s="217"/>
      <c r="E744" s="217"/>
      <c r="F744" s="217"/>
      <c r="G744" s="218"/>
      <c r="H744" s="218"/>
      <c r="I744" s="218"/>
      <c r="J744" s="218"/>
      <c r="K744" s="218"/>
      <c r="L744" s="217"/>
      <c r="M744" s="217"/>
      <c r="N744" s="217"/>
      <c r="O744" s="217"/>
    </row>
    <row r="745" spans="1:15" x14ac:dyDescent="0.2">
      <c r="A745" s="217"/>
      <c r="B745" s="217"/>
      <c r="C745" s="217"/>
      <c r="D745" s="217"/>
      <c r="E745" s="217"/>
      <c r="F745" s="217"/>
      <c r="G745" s="218"/>
      <c r="H745" s="218"/>
      <c r="I745" s="218"/>
      <c r="J745" s="218"/>
      <c r="K745" s="218"/>
      <c r="L745" s="217"/>
      <c r="M745" s="217"/>
      <c r="N745" s="217"/>
      <c r="O745" s="217"/>
    </row>
    <row r="746" spans="1:15" x14ac:dyDescent="0.2">
      <c r="A746" s="217"/>
      <c r="B746" s="217"/>
      <c r="C746" s="217"/>
      <c r="D746" s="217"/>
      <c r="E746" s="217"/>
      <c r="F746" s="217"/>
      <c r="G746" s="218"/>
      <c r="H746" s="218"/>
      <c r="I746" s="218"/>
      <c r="J746" s="218"/>
      <c r="K746" s="218"/>
      <c r="L746" s="217"/>
      <c r="M746" s="217"/>
      <c r="N746" s="217"/>
      <c r="O746" s="217"/>
    </row>
    <row r="747" spans="1:15" x14ac:dyDescent="0.2">
      <c r="A747" s="217"/>
      <c r="B747" s="217"/>
      <c r="C747" s="217"/>
      <c r="D747" s="217"/>
      <c r="E747" s="217"/>
      <c r="F747" s="217"/>
      <c r="G747" s="218"/>
      <c r="H747" s="218"/>
      <c r="I747" s="218"/>
      <c r="J747" s="218"/>
      <c r="K747" s="218"/>
      <c r="L747" s="217"/>
      <c r="M747" s="217"/>
      <c r="N747" s="217"/>
      <c r="O747" s="217"/>
    </row>
    <row r="748" spans="1:15" x14ac:dyDescent="0.2">
      <c r="A748" s="217"/>
      <c r="B748" s="217"/>
      <c r="C748" s="217"/>
      <c r="D748" s="217"/>
      <c r="E748" s="217"/>
      <c r="F748" s="217"/>
      <c r="G748" s="218"/>
      <c r="H748" s="218"/>
      <c r="I748" s="218"/>
      <c r="J748" s="218"/>
      <c r="K748" s="218"/>
      <c r="L748" s="217"/>
      <c r="M748" s="217"/>
      <c r="N748" s="217"/>
      <c r="O748" s="217"/>
    </row>
    <row r="749" spans="1:15" x14ac:dyDescent="0.2">
      <c r="A749" s="217"/>
      <c r="B749" s="217"/>
      <c r="C749" s="217"/>
      <c r="D749" s="217"/>
      <c r="E749" s="217"/>
      <c r="F749" s="217"/>
      <c r="G749" s="218"/>
      <c r="H749" s="218"/>
      <c r="I749" s="218"/>
      <c r="J749" s="218"/>
      <c r="K749" s="218"/>
      <c r="L749" s="217"/>
      <c r="M749" s="217"/>
      <c r="N749" s="217"/>
      <c r="O749" s="217"/>
    </row>
    <row r="750" spans="1:15" x14ac:dyDescent="0.2">
      <c r="A750" s="217"/>
      <c r="B750" s="217"/>
      <c r="C750" s="217"/>
      <c r="D750" s="217"/>
      <c r="E750" s="217"/>
      <c r="F750" s="217"/>
      <c r="G750" s="218"/>
      <c r="H750" s="218"/>
      <c r="I750" s="218"/>
      <c r="J750" s="218"/>
      <c r="K750" s="218"/>
      <c r="L750" s="217"/>
      <c r="M750" s="217"/>
      <c r="N750" s="217"/>
      <c r="O750" s="217"/>
    </row>
    <row r="751" spans="1:15" x14ac:dyDescent="0.2">
      <c r="A751" s="217"/>
      <c r="B751" s="217"/>
      <c r="C751" s="217"/>
      <c r="D751" s="217"/>
      <c r="E751" s="217"/>
      <c r="F751" s="217"/>
      <c r="G751" s="218"/>
      <c r="H751" s="218"/>
      <c r="I751" s="218"/>
      <c r="J751" s="218"/>
      <c r="K751" s="218"/>
      <c r="L751" s="217"/>
      <c r="M751" s="217"/>
      <c r="N751" s="217"/>
      <c r="O751" s="217"/>
    </row>
    <row r="752" spans="1:15" x14ac:dyDescent="0.2">
      <c r="A752" s="217"/>
      <c r="B752" s="217"/>
      <c r="C752" s="217"/>
      <c r="D752" s="217"/>
      <c r="E752" s="217"/>
      <c r="F752" s="217"/>
      <c r="G752" s="218"/>
      <c r="H752" s="218"/>
      <c r="I752" s="218"/>
      <c r="J752" s="218"/>
      <c r="K752" s="218"/>
      <c r="L752" s="217"/>
      <c r="M752" s="217"/>
      <c r="N752" s="217"/>
      <c r="O752" s="217"/>
    </row>
    <row r="753" spans="1:15" x14ac:dyDescent="0.2">
      <c r="A753" s="217"/>
      <c r="B753" s="217"/>
      <c r="C753" s="217"/>
      <c r="D753" s="217"/>
      <c r="E753" s="217"/>
      <c r="F753" s="217"/>
      <c r="G753" s="218"/>
      <c r="H753" s="218"/>
      <c r="I753" s="218"/>
      <c r="J753" s="218"/>
      <c r="K753" s="218"/>
      <c r="L753" s="217"/>
      <c r="M753" s="217"/>
      <c r="N753" s="217"/>
      <c r="O753" s="217"/>
    </row>
    <row r="754" spans="1:15" x14ac:dyDescent="0.2">
      <c r="A754" s="217"/>
      <c r="B754" s="217"/>
      <c r="C754" s="217"/>
      <c r="D754" s="217"/>
      <c r="E754" s="217"/>
      <c r="F754" s="217"/>
      <c r="G754" s="218"/>
      <c r="H754" s="218"/>
      <c r="I754" s="218"/>
      <c r="J754" s="218"/>
      <c r="K754" s="218"/>
      <c r="L754" s="217"/>
      <c r="M754" s="217"/>
      <c r="N754" s="217"/>
      <c r="O754" s="217"/>
    </row>
    <row r="755" spans="1:15" x14ac:dyDescent="0.2">
      <c r="A755" s="217"/>
      <c r="B755" s="217"/>
      <c r="C755" s="217"/>
      <c r="D755" s="217"/>
      <c r="E755" s="217"/>
      <c r="F755" s="217"/>
      <c r="G755" s="218"/>
      <c r="H755" s="218"/>
      <c r="I755" s="218"/>
      <c r="J755" s="218"/>
      <c r="K755" s="218"/>
      <c r="L755" s="217"/>
      <c r="M755" s="217"/>
      <c r="N755" s="217"/>
      <c r="O755" s="217"/>
    </row>
    <row r="756" spans="1:15" x14ac:dyDescent="0.2">
      <c r="A756" s="217"/>
      <c r="B756" s="217"/>
      <c r="C756" s="217"/>
      <c r="D756" s="217"/>
      <c r="E756" s="217"/>
      <c r="F756" s="217"/>
      <c r="G756" s="218"/>
      <c r="H756" s="218"/>
      <c r="I756" s="218"/>
      <c r="J756" s="218"/>
      <c r="K756" s="218"/>
      <c r="L756" s="217"/>
      <c r="M756" s="217"/>
      <c r="N756" s="217"/>
      <c r="O756" s="217"/>
    </row>
    <row r="757" spans="1:15" x14ac:dyDescent="0.2">
      <c r="A757" s="217"/>
      <c r="B757" s="217"/>
      <c r="C757" s="217"/>
      <c r="D757" s="217"/>
      <c r="E757" s="217"/>
      <c r="F757" s="217"/>
      <c r="G757" s="218"/>
      <c r="H757" s="218"/>
      <c r="I757" s="218"/>
      <c r="J757" s="218"/>
      <c r="K757" s="218"/>
      <c r="L757" s="217"/>
      <c r="M757" s="217"/>
      <c r="N757" s="217"/>
      <c r="O757" s="217"/>
    </row>
    <row r="758" spans="1:15" x14ac:dyDescent="0.2">
      <c r="A758" s="217"/>
      <c r="B758" s="217"/>
      <c r="C758" s="217"/>
      <c r="D758" s="217"/>
      <c r="E758" s="217"/>
      <c r="F758" s="217"/>
      <c r="G758" s="218"/>
      <c r="H758" s="218"/>
      <c r="I758" s="218"/>
      <c r="J758" s="218"/>
      <c r="K758" s="218"/>
      <c r="L758" s="217"/>
      <c r="M758" s="217"/>
      <c r="N758" s="217"/>
      <c r="O758" s="217"/>
    </row>
    <row r="759" spans="1:15" x14ac:dyDescent="0.2">
      <c r="A759" s="217"/>
      <c r="B759" s="217"/>
      <c r="C759" s="217"/>
      <c r="D759" s="217"/>
      <c r="E759" s="217"/>
      <c r="F759" s="217"/>
      <c r="G759" s="218"/>
      <c r="H759" s="218"/>
      <c r="I759" s="218"/>
      <c r="J759" s="218"/>
      <c r="K759" s="218"/>
      <c r="L759" s="217"/>
      <c r="M759" s="217"/>
      <c r="N759" s="217"/>
      <c r="O759" s="217"/>
    </row>
    <row r="760" spans="1:15" x14ac:dyDescent="0.2">
      <c r="A760" s="217"/>
      <c r="B760" s="217"/>
      <c r="C760" s="217"/>
      <c r="D760" s="217"/>
      <c r="E760" s="217"/>
      <c r="F760" s="217"/>
      <c r="G760" s="218"/>
      <c r="H760" s="218"/>
      <c r="I760" s="218"/>
      <c r="J760" s="218"/>
      <c r="K760" s="218"/>
      <c r="L760" s="217"/>
      <c r="M760" s="217"/>
      <c r="N760" s="217"/>
      <c r="O760" s="217"/>
    </row>
    <row r="761" spans="1:15" x14ac:dyDescent="0.2">
      <c r="A761" s="217"/>
      <c r="B761" s="217"/>
      <c r="C761" s="217"/>
      <c r="D761" s="217"/>
      <c r="E761" s="217"/>
      <c r="F761" s="217"/>
      <c r="G761" s="218"/>
      <c r="H761" s="218"/>
      <c r="I761" s="218"/>
      <c r="J761" s="218"/>
      <c r="K761" s="218"/>
      <c r="L761" s="217"/>
      <c r="M761" s="217"/>
      <c r="N761" s="217"/>
      <c r="O761" s="217"/>
    </row>
    <row r="762" spans="1:15" x14ac:dyDescent="0.2">
      <c r="A762" s="217"/>
      <c r="B762" s="217"/>
      <c r="C762" s="217"/>
      <c r="D762" s="217"/>
      <c r="E762" s="217"/>
      <c r="F762" s="217"/>
      <c r="G762" s="218"/>
      <c r="H762" s="218"/>
      <c r="I762" s="218"/>
      <c r="J762" s="218"/>
      <c r="K762" s="218"/>
      <c r="L762" s="217"/>
      <c r="M762" s="217"/>
      <c r="N762" s="217"/>
      <c r="O762" s="217"/>
    </row>
    <row r="763" spans="1:15" x14ac:dyDescent="0.2">
      <c r="A763" s="217"/>
      <c r="B763" s="217"/>
      <c r="C763" s="217"/>
      <c r="D763" s="217"/>
      <c r="E763" s="217"/>
      <c r="F763" s="217"/>
      <c r="G763" s="218"/>
      <c r="H763" s="218"/>
      <c r="I763" s="218"/>
      <c r="J763" s="218"/>
      <c r="K763" s="218"/>
      <c r="L763" s="217"/>
      <c r="M763" s="217"/>
      <c r="N763" s="217"/>
      <c r="O763" s="217"/>
    </row>
    <row r="764" spans="1:15" x14ac:dyDescent="0.2">
      <c r="A764" s="217"/>
      <c r="B764" s="217"/>
      <c r="C764" s="217"/>
      <c r="D764" s="217"/>
      <c r="E764" s="217"/>
      <c r="F764" s="217"/>
      <c r="G764" s="218"/>
      <c r="H764" s="218"/>
      <c r="I764" s="218"/>
      <c r="J764" s="218"/>
      <c r="K764" s="218"/>
      <c r="L764" s="217"/>
      <c r="M764" s="217"/>
      <c r="N764" s="217"/>
      <c r="O764" s="217"/>
    </row>
    <row r="765" spans="1:15" x14ac:dyDescent="0.2">
      <c r="A765" s="217"/>
      <c r="B765" s="217"/>
      <c r="C765" s="217"/>
      <c r="D765" s="217"/>
      <c r="E765" s="217"/>
      <c r="F765" s="217"/>
      <c r="G765" s="218"/>
      <c r="H765" s="218"/>
      <c r="I765" s="218"/>
      <c r="J765" s="218"/>
      <c r="K765" s="218"/>
      <c r="L765" s="217"/>
      <c r="M765" s="217"/>
      <c r="N765" s="217"/>
      <c r="O765" s="217"/>
    </row>
    <row r="766" spans="1:15" x14ac:dyDescent="0.2">
      <c r="A766" s="217"/>
      <c r="B766" s="217"/>
      <c r="C766" s="217"/>
      <c r="D766" s="217"/>
      <c r="E766" s="217"/>
      <c r="F766" s="217"/>
      <c r="G766" s="218"/>
      <c r="H766" s="218"/>
      <c r="I766" s="218"/>
      <c r="J766" s="218"/>
      <c r="K766" s="218"/>
      <c r="L766" s="217"/>
      <c r="M766" s="217"/>
      <c r="N766" s="217"/>
      <c r="O766" s="217"/>
    </row>
    <row r="767" spans="1:15" x14ac:dyDescent="0.2">
      <c r="A767" s="217"/>
      <c r="B767" s="217"/>
      <c r="C767" s="217"/>
      <c r="D767" s="217"/>
      <c r="E767" s="217"/>
      <c r="F767" s="217"/>
      <c r="G767" s="218"/>
      <c r="H767" s="218"/>
      <c r="I767" s="218"/>
      <c r="J767" s="218"/>
      <c r="K767" s="218"/>
      <c r="L767" s="217"/>
      <c r="M767" s="217"/>
      <c r="N767" s="217"/>
      <c r="O767" s="217"/>
    </row>
    <row r="768" spans="1:15" x14ac:dyDescent="0.2">
      <c r="A768" s="217"/>
      <c r="B768" s="217"/>
      <c r="C768" s="217"/>
      <c r="D768" s="217"/>
      <c r="E768" s="217"/>
      <c r="F768" s="217"/>
      <c r="G768" s="218"/>
      <c r="H768" s="218"/>
      <c r="I768" s="218"/>
      <c r="J768" s="218"/>
      <c r="K768" s="218"/>
      <c r="L768" s="217"/>
      <c r="M768" s="217"/>
      <c r="N768" s="217"/>
      <c r="O768" s="217"/>
    </row>
    <row r="769" spans="1:15" x14ac:dyDescent="0.2">
      <c r="A769" s="217"/>
      <c r="B769" s="217"/>
      <c r="C769" s="217"/>
      <c r="D769" s="217"/>
      <c r="E769" s="217"/>
      <c r="F769" s="217"/>
      <c r="G769" s="218"/>
      <c r="H769" s="218"/>
      <c r="I769" s="218"/>
      <c r="J769" s="218"/>
      <c r="K769" s="218"/>
      <c r="L769" s="217"/>
      <c r="M769" s="217"/>
      <c r="N769" s="217"/>
      <c r="O769" s="217"/>
    </row>
    <row r="770" spans="1:15" x14ac:dyDescent="0.2">
      <c r="A770" s="217"/>
      <c r="B770" s="217"/>
      <c r="C770" s="217"/>
      <c r="D770" s="217"/>
      <c r="E770" s="217"/>
      <c r="F770" s="217"/>
      <c r="G770" s="218"/>
      <c r="H770" s="218"/>
      <c r="I770" s="218"/>
      <c r="J770" s="218"/>
      <c r="K770" s="218"/>
      <c r="L770" s="217"/>
      <c r="M770" s="217"/>
      <c r="N770" s="217"/>
      <c r="O770" s="217"/>
    </row>
    <row r="771" spans="1:15" x14ac:dyDescent="0.2">
      <c r="A771" s="217"/>
      <c r="B771" s="217"/>
      <c r="C771" s="217"/>
      <c r="D771" s="217"/>
      <c r="E771" s="217"/>
      <c r="F771" s="217"/>
      <c r="G771" s="218"/>
      <c r="H771" s="218"/>
      <c r="I771" s="218"/>
      <c r="J771" s="218"/>
      <c r="K771" s="218"/>
      <c r="L771" s="217"/>
      <c r="M771" s="217"/>
      <c r="N771" s="217"/>
      <c r="O771" s="217"/>
    </row>
    <row r="772" spans="1:15" x14ac:dyDescent="0.2">
      <c r="A772" s="217"/>
      <c r="B772" s="217"/>
      <c r="C772" s="217"/>
      <c r="D772" s="217"/>
      <c r="E772" s="217"/>
      <c r="F772" s="217"/>
      <c r="G772" s="218"/>
      <c r="H772" s="218"/>
      <c r="I772" s="218"/>
      <c r="J772" s="218"/>
      <c r="K772" s="218"/>
      <c r="L772" s="217"/>
      <c r="M772" s="217"/>
      <c r="N772" s="217"/>
      <c r="O772" s="217"/>
    </row>
    <row r="773" spans="1:15" x14ac:dyDescent="0.2">
      <c r="A773" s="217"/>
      <c r="B773" s="217"/>
      <c r="C773" s="217"/>
      <c r="D773" s="217"/>
      <c r="E773" s="217"/>
      <c r="F773" s="217"/>
      <c r="G773" s="218"/>
      <c r="H773" s="218"/>
      <c r="I773" s="218"/>
      <c r="J773" s="218"/>
      <c r="K773" s="218"/>
      <c r="L773" s="217"/>
      <c r="M773" s="217"/>
      <c r="N773" s="217"/>
      <c r="O773" s="217"/>
    </row>
    <row r="774" spans="1:15" x14ac:dyDescent="0.2">
      <c r="A774" s="217"/>
      <c r="B774" s="217"/>
      <c r="C774" s="217"/>
      <c r="D774" s="217"/>
      <c r="E774" s="217"/>
      <c r="F774" s="217"/>
      <c r="G774" s="218"/>
      <c r="H774" s="218"/>
      <c r="I774" s="218"/>
      <c r="J774" s="218"/>
      <c r="K774" s="218"/>
      <c r="L774" s="217"/>
      <c r="M774" s="217"/>
      <c r="N774" s="217"/>
      <c r="O774" s="217"/>
    </row>
    <row r="775" spans="1:15" x14ac:dyDescent="0.2">
      <c r="A775" s="217"/>
      <c r="B775" s="217"/>
      <c r="C775" s="217"/>
      <c r="D775" s="217"/>
      <c r="E775" s="217"/>
      <c r="F775" s="217"/>
      <c r="G775" s="218"/>
      <c r="H775" s="218"/>
      <c r="I775" s="218"/>
      <c r="J775" s="218"/>
      <c r="K775" s="218"/>
      <c r="L775" s="217"/>
      <c r="M775" s="217"/>
      <c r="N775" s="217"/>
      <c r="O775" s="217"/>
    </row>
    <row r="776" spans="1:15" x14ac:dyDescent="0.2">
      <c r="A776" s="217"/>
      <c r="B776" s="217"/>
      <c r="C776" s="217"/>
      <c r="D776" s="217"/>
      <c r="E776" s="217"/>
      <c r="F776" s="217"/>
      <c r="G776" s="218"/>
      <c r="H776" s="218"/>
      <c r="I776" s="218"/>
      <c r="J776" s="218"/>
      <c r="K776" s="218"/>
      <c r="L776" s="217"/>
      <c r="M776" s="217"/>
      <c r="N776" s="217"/>
      <c r="O776" s="217"/>
    </row>
    <row r="777" spans="1:15" x14ac:dyDescent="0.2">
      <c r="A777" s="217"/>
      <c r="B777" s="217"/>
      <c r="C777" s="217"/>
      <c r="D777" s="217"/>
      <c r="E777" s="217"/>
      <c r="F777" s="217"/>
      <c r="G777" s="218"/>
      <c r="H777" s="218"/>
      <c r="I777" s="218"/>
      <c r="J777" s="218"/>
      <c r="K777" s="218"/>
      <c r="L777" s="217"/>
      <c r="M777" s="217"/>
      <c r="N777" s="217"/>
      <c r="O777" s="217"/>
    </row>
    <row r="778" spans="1:15" x14ac:dyDescent="0.2">
      <c r="A778" s="217"/>
      <c r="B778" s="217"/>
      <c r="C778" s="217"/>
      <c r="D778" s="217"/>
      <c r="E778" s="217"/>
      <c r="F778" s="217"/>
      <c r="G778" s="218"/>
      <c r="H778" s="218"/>
      <c r="I778" s="218"/>
      <c r="J778" s="218"/>
      <c r="K778" s="218"/>
      <c r="L778" s="217"/>
      <c r="M778" s="217"/>
      <c r="N778" s="217"/>
      <c r="O778" s="217"/>
    </row>
    <row r="779" spans="1:15" x14ac:dyDescent="0.2">
      <c r="A779" s="217"/>
      <c r="B779" s="217"/>
      <c r="C779" s="217"/>
      <c r="D779" s="217"/>
      <c r="E779" s="217"/>
      <c r="F779" s="217"/>
      <c r="G779" s="218"/>
      <c r="H779" s="218"/>
      <c r="I779" s="218"/>
      <c r="J779" s="218"/>
      <c r="K779" s="218"/>
      <c r="L779" s="217"/>
      <c r="M779" s="217"/>
      <c r="N779" s="217"/>
      <c r="O779" s="217"/>
    </row>
    <row r="780" spans="1:15" x14ac:dyDescent="0.2">
      <c r="A780" s="217"/>
      <c r="B780" s="217"/>
      <c r="C780" s="217"/>
      <c r="D780" s="217"/>
      <c r="E780" s="217"/>
      <c r="F780" s="217"/>
      <c r="G780" s="218"/>
      <c r="H780" s="218"/>
      <c r="I780" s="218"/>
      <c r="J780" s="218"/>
      <c r="K780" s="218"/>
      <c r="L780" s="217"/>
      <c r="M780" s="217"/>
      <c r="N780" s="217"/>
      <c r="O780" s="217"/>
    </row>
    <row r="781" spans="1:15" x14ac:dyDescent="0.2">
      <c r="A781" s="217"/>
      <c r="B781" s="217"/>
      <c r="C781" s="217"/>
      <c r="D781" s="217"/>
      <c r="E781" s="217"/>
      <c r="F781" s="217"/>
      <c r="G781" s="218"/>
      <c r="H781" s="218"/>
      <c r="I781" s="218"/>
      <c r="J781" s="218"/>
      <c r="K781" s="218"/>
      <c r="L781" s="217"/>
      <c r="M781" s="217"/>
      <c r="N781" s="217"/>
      <c r="O781" s="217"/>
    </row>
    <row r="782" spans="1:15" x14ac:dyDescent="0.2">
      <c r="A782" s="217"/>
      <c r="B782" s="217"/>
      <c r="C782" s="217"/>
      <c r="D782" s="217"/>
      <c r="E782" s="217"/>
      <c r="F782" s="217"/>
      <c r="G782" s="218"/>
      <c r="H782" s="218"/>
      <c r="I782" s="218"/>
      <c r="J782" s="218"/>
      <c r="K782" s="218"/>
      <c r="L782" s="217"/>
      <c r="M782" s="217"/>
      <c r="N782" s="217"/>
      <c r="O782" s="217"/>
    </row>
    <row r="783" spans="1:15" x14ac:dyDescent="0.2">
      <c r="A783" s="217"/>
      <c r="B783" s="217"/>
      <c r="C783" s="217"/>
      <c r="D783" s="217"/>
      <c r="E783" s="217"/>
      <c r="F783" s="217"/>
      <c r="G783" s="218"/>
      <c r="H783" s="218"/>
      <c r="I783" s="218"/>
      <c r="J783" s="218"/>
      <c r="K783" s="218"/>
      <c r="L783" s="217"/>
      <c r="M783" s="217"/>
      <c r="N783" s="217"/>
      <c r="O783" s="217"/>
    </row>
    <row r="784" spans="1:15" x14ac:dyDescent="0.2">
      <c r="A784" s="217"/>
      <c r="B784" s="217"/>
      <c r="C784" s="217"/>
      <c r="D784" s="217"/>
      <c r="E784" s="217"/>
      <c r="F784" s="217"/>
      <c r="G784" s="218"/>
      <c r="H784" s="218"/>
      <c r="I784" s="218"/>
      <c r="J784" s="218"/>
      <c r="K784" s="218"/>
      <c r="L784" s="217"/>
      <c r="M784" s="217"/>
      <c r="N784" s="217"/>
      <c r="O784" s="217"/>
    </row>
    <row r="785" spans="1:15" x14ac:dyDescent="0.2">
      <c r="A785" s="217"/>
      <c r="B785" s="217"/>
      <c r="C785" s="217"/>
      <c r="D785" s="217"/>
      <c r="E785" s="217"/>
      <c r="F785" s="217"/>
      <c r="G785" s="218"/>
      <c r="H785" s="218"/>
      <c r="I785" s="218"/>
      <c r="J785" s="218"/>
      <c r="K785" s="218"/>
      <c r="L785" s="217"/>
      <c r="M785" s="217"/>
      <c r="N785" s="217"/>
      <c r="O785" s="217"/>
    </row>
    <row r="786" spans="1:15" x14ac:dyDescent="0.2">
      <c r="A786" s="217"/>
      <c r="B786" s="217"/>
      <c r="C786" s="217"/>
      <c r="D786" s="217"/>
      <c r="E786" s="217"/>
      <c r="F786" s="217"/>
      <c r="G786" s="218"/>
      <c r="H786" s="218"/>
      <c r="I786" s="218"/>
      <c r="J786" s="218"/>
      <c r="K786" s="218"/>
      <c r="L786" s="217"/>
      <c r="M786" s="217"/>
      <c r="N786" s="217"/>
      <c r="O786" s="217"/>
    </row>
    <row r="787" spans="1:15" x14ac:dyDescent="0.2">
      <c r="A787" s="217"/>
      <c r="B787" s="217"/>
      <c r="C787" s="217"/>
      <c r="D787" s="217"/>
      <c r="E787" s="217"/>
      <c r="F787" s="217"/>
      <c r="G787" s="218"/>
      <c r="H787" s="218"/>
      <c r="I787" s="218"/>
      <c r="J787" s="218"/>
      <c r="K787" s="218"/>
      <c r="L787" s="217"/>
      <c r="M787" s="217"/>
      <c r="N787" s="217"/>
      <c r="O787" s="217"/>
    </row>
    <row r="788" spans="1:15" x14ac:dyDescent="0.2">
      <c r="A788" s="217"/>
      <c r="B788" s="217"/>
      <c r="C788" s="217"/>
      <c r="D788" s="217"/>
      <c r="E788" s="217"/>
      <c r="F788" s="217"/>
      <c r="G788" s="218"/>
      <c r="H788" s="218"/>
      <c r="I788" s="218"/>
      <c r="J788" s="218"/>
      <c r="K788" s="218"/>
      <c r="L788" s="217"/>
      <c r="M788" s="217"/>
      <c r="N788" s="217"/>
      <c r="O788" s="217"/>
    </row>
    <row r="789" spans="1:15" x14ac:dyDescent="0.2">
      <c r="A789" s="217"/>
      <c r="B789" s="217"/>
      <c r="C789" s="217"/>
      <c r="D789" s="217"/>
      <c r="E789" s="217"/>
      <c r="F789" s="217"/>
      <c r="G789" s="218"/>
      <c r="H789" s="218"/>
      <c r="I789" s="218"/>
      <c r="J789" s="218"/>
      <c r="K789" s="218"/>
      <c r="L789" s="217"/>
      <c r="M789" s="217"/>
      <c r="N789" s="217"/>
      <c r="O789" s="217"/>
    </row>
    <row r="790" spans="1:15" x14ac:dyDescent="0.2">
      <c r="A790" s="217"/>
      <c r="B790" s="217"/>
      <c r="C790" s="217"/>
      <c r="D790" s="217"/>
      <c r="E790" s="217"/>
      <c r="F790" s="217"/>
      <c r="G790" s="218"/>
      <c r="H790" s="218"/>
      <c r="I790" s="218"/>
      <c r="J790" s="218"/>
      <c r="K790" s="218"/>
      <c r="L790" s="217"/>
      <c r="M790" s="217"/>
      <c r="N790" s="217"/>
      <c r="O790" s="217"/>
    </row>
    <row r="791" spans="1:15" x14ac:dyDescent="0.2">
      <c r="A791" s="217"/>
      <c r="B791" s="217"/>
      <c r="C791" s="217"/>
      <c r="D791" s="217"/>
      <c r="E791" s="217"/>
      <c r="F791" s="217"/>
      <c r="G791" s="218"/>
      <c r="H791" s="218"/>
      <c r="I791" s="218"/>
      <c r="J791" s="218"/>
      <c r="K791" s="218"/>
      <c r="L791" s="217"/>
      <c r="M791" s="217"/>
      <c r="N791" s="217"/>
      <c r="O791" s="217"/>
    </row>
    <row r="792" spans="1:15" x14ac:dyDescent="0.2">
      <c r="A792" s="217"/>
      <c r="B792" s="217"/>
      <c r="C792" s="217"/>
      <c r="D792" s="217"/>
      <c r="E792" s="217"/>
      <c r="F792" s="217"/>
      <c r="G792" s="218"/>
      <c r="H792" s="218"/>
      <c r="I792" s="218"/>
      <c r="J792" s="218"/>
      <c r="K792" s="218"/>
      <c r="L792" s="217"/>
      <c r="M792" s="217"/>
      <c r="N792" s="217"/>
      <c r="O792" s="217"/>
    </row>
    <row r="793" spans="1:15" x14ac:dyDescent="0.2">
      <c r="A793" s="217"/>
      <c r="B793" s="217"/>
      <c r="C793" s="217"/>
      <c r="D793" s="217"/>
      <c r="E793" s="217"/>
      <c r="F793" s="217"/>
      <c r="G793" s="218"/>
      <c r="H793" s="218"/>
      <c r="I793" s="218"/>
      <c r="J793" s="218"/>
      <c r="K793" s="218"/>
      <c r="L793" s="217"/>
      <c r="M793" s="217"/>
      <c r="N793" s="217"/>
      <c r="O793" s="217"/>
    </row>
    <row r="794" spans="1:15" x14ac:dyDescent="0.2">
      <c r="A794" s="217"/>
      <c r="B794" s="217"/>
      <c r="C794" s="217"/>
      <c r="D794" s="217"/>
      <c r="E794" s="217"/>
      <c r="F794" s="217"/>
      <c r="G794" s="218"/>
      <c r="H794" s="218"/>
      <c r="I794" s="218"/>
      <c r="J794" s="218"/>
      <c r="K794" s="218"/>
      <c r="L794" s="217"/>
      <c r="M794" s="217"/>
      <c r="N794" s="217"/>
      <c r="O794" s="217"/>
    </row>
    <row r="795" spans="1:15" x14ac:dyDescent="0.2">
      <c r="A795" s="217"/>
      <c r="B795" s="217"/>
      <c r="C795" s="217"/>
      <c r="D795" s="217"/>
      <c r="E795" s="217"/>
      <c r="F795" s="217"/>
      <c r="G795" s="218"/>
      <c r="H795" s="218"/>
      <c r="I795" s="218"/>
      <c r="J795" s="218"/>
      <c r="K795" s="218"/>
      <c r="L795" s="217"/>
      <c r="M795" s="217"/>
      <c r="N795" s="217"/>
      <c r="O795" s="217"/>
    </row>
    <row r="796" spans="1:15" x14ac:dyDescent="0.2">
      <c r="A796" s="217"/>
      <c r="B796" s="217"/>
      <c r="C796" s="217"/>
      <c r="D796" s="217"/>
      <c r="E796" s="217"/>
      <c r="F796" s="217"/>
      <c r="G796" s="218"/>
      <c r="H796" s="218"/>
      <c r="I796" s="218"/>
      <c r="J796" s="218"/>
      <c r="K796" s="218"/>
      <c r="L796" s="217"/>
      <c r="M796" s="217"/>
      <c r="N796" s="217"/>
      <c r="O796" s="217"/>
    </row>
    <row r="797" spans="1:15" x14ac:dyDescent="0.2">
      <c r="A797" s="217"/>
      <c r="B797" s="217"/>
      <c r="C797" s="217"/>
      <c r="D797" s="217"/>
      <c r="E797" s="217"/>
      <c r="F797" s="217"/>
      <c r="G797" s="218"/>
      <c r="H797" s="218"/>
      <c r="I797" s="218"/>
      <c r="J797" s="218"/>
      <c r="K797" s="218"/>
      <c r="L797" s="217"/>
      <c r="M797" s="217"/>
      <c r="N797" s="217"/>
      <c r="O797" s="217"/>
    </row>
    <row r="798" spans="1:15" x14ac:dyDescent="0.2">
      <c r="A798" s="217"/>
      <c r="B798" s="217"/>
      <c r="C798" s="217"/>
      <c r="D798" s="217"/>
      <c r="E798" s="217"/>
      <c r="F798" s="217"/>
      <c r="G798" s="218"/>
      <c r="H798" s="218"/>
      <c r="I798" s="218"/>
      <c r="J798" s="218"/>
      <c r="K798" s="218"/>
      <c r="L798" s="217"/>
      <c r="M798" s="217"/>
      <c r="N798" s="217"/>
      <c r="O798" s="217"/>
    </row>
    <row r="799" spans="1:15" x14ac:dyDescent="0.2">
      <c r="A799" s="217"/>
      <c r="B799" s="217"/>
      <c r="C799" s="217"/>
      <c r="D799" s="217"/>
      <c r="E799" s="217"/>
      <c r="F799" s="217"/>
      <c r="G799" s="218"/>
      <c r="H799" s="218"/>
      <c r="I799" s="218"/>
      <c r="J799" s="218"/>
      <c r="K799" s="218"/>
      <c r="L799" s="217"/>
      <c r="M799" s="217"/>
      <c r="N799" s="217"/>
      <c r="O799" s="217"/>
    </row>
    <row r="800" spans="1:15" x14ac:dyDescent="0.2">
      <c r="A800" s="217"/>
      <c r="B800" s="217"/>
      <c r="C800" s="217"/>
      <c r="D800" s="217"/>
      <c r="E800" s="217"/>
      <c r="F800" s="217"/>
      <c r="G800" s="218"/>
      <c r="H800" s="218"/>
      <c r="I800" s="218"/>
      <c r="J800" s="218"/>
      <c r="K800" s="218"/>
      <c r="L800" s="217"/>
      <c r="M800" s="217"/>
      <c r="N800" s="217"/>
      <c r="O800" s="217"/>
    </row>
    <row r="801" spans="1:15" x14ac:dyDescent="0.2">
      <c r="A801" s="217"/>
      <c r="B801" s="217"/>
      <c r="C801" s="217"/>
      <c r="D801" s="217"/>
      <c r="E801" s="217"/>
      <c r="F801" s="217"/>
      <c r="G801" s="218"/>
      <c r="H801" s="218"/>
      <c r="I801" s="218"/>
      <c r="J801" s="218"/>
      <c r="K801" s="218"/>
      <c r="L801" s="217"/>
      <c r="M801" s="217"/>
      <c r="N801" s="217"/>
      <c r="O801" s="217"/>
    </row>
    <row r="802" spans="1:15" x14ac:dyDescent="0.2">
      <c r="A802" s="217"/>
      <c r="B802" s="217"/>
      <c r="C802" s="217"/>
      <c r="D802" s="217"/>
      <c r="E802" s="217"/>
      <c r="F802" s="217"/>
      <c r="G802" s="218"/>
      <c r="H802" s="218"/>
      <c r="I802" s="218"/>
      <c r="J802" s="218"/>
      <c r="K802" s="218"/>
      <c r="L802" s="217"/>
      <c r="M802" s="217"/>
      <c r="N802" s="217"/>
      <c r="O802" s="217"/>
    </row>
    <row r="803" spans="1:15" x14ac:dyDescent="0.2">
      <c r="A803" s="217"/>
      <c r="B803" s="217"/>
      <c r="C803" s="217"/>
      <c r="D803" s="217"/>
      <c r="E803" s="217"/>
      <c r="F803" s="217"/>
      <c r="G803" s="218"/>
      <c r="H803" s="218"/>
      <c r="I803" s="218"/>
      <c r="J803" s="218"/>
      <c r="K803" s="218"/>
      <c r="L803" s="217"/>
      <c r="M803" s="217"/>
      <c r="N803" s="217"/>
      <c r="O803" s="217"/>
    </row>
    <row r="804" spans="1:15" x14ac:dyDescent="0.2">
      <c r="A804" s="217"/>
      <c r="B804" s="217"/>
      <c r="C804" s="217"/>
      <c r="D804" s="217"/>
      <c r="E804" s="217"/>
      <c r="F804" s="217"/>
      <c r="G804" s="218"/>
      <c r="H804" s="218"/>
      <c r="I804" s="218"/>
      <c r="J804" s="218"/>
      <c r="K804" s="218"/>
      <c r="L804" s="217"/>
      <c r="M804" s="217"/>
      <c r="N804" s="217"/>
      <c r="O804" s="217"/>
    </row>
    <row r="805" spans="1:15" x14ac:dyDescent="0.2">
      <c r="A805" s="217"/>
      <c r="B805" s="217"/>
      <c r="C805" s="217"/>
      <c r="D805" s="217"/>
      <c r="E805" s="217"/>
      <c r="F805" s="217"/>
      <c r="G805" s="218"/>
      <c r="H805" s="218"/>
      <c r="I805" s="218"/>
      <c r="J805" s="218"/>
      <c r="K805" s="218"/>
      <c r="L805" s="217"/>
      <c r="M805" s="217"/>
      <c r="N805" s="217"/>
      <c r="O805" s="217"/>
    </row>
    <row r="806" spans="1:15" x14ac:dyDescent="0.2">
      <c r="A806" s="217"/>
      <c r="B806" s="217"/>
      <c r="C806" s="217"/>
      <c r="D806" s="217"/>
      <c r="E806" s="217"/>
      <c r="F806" s="217"/>
      <c r="G806" s="218"/>
      <c r="H806" s="218"/>
      <c r="I806" s="218"/>
      <c r="J806" s="218"/>
      <c r="K806" s="218"/>
      <c r="L806" s="217"/>
      <c r="M806" s="217"/>
      <c r="N806" s="217"/>
      <c r="O806" s="217"/>
    </row>
    <row r="807" spans="1:15" x14ac:dyDescent="0.2">
      <c r="A807" s="217"/>
      <c r="B807" s="217"/>
      <c r="C807" s="217"/>
      <c r="D807" s="217"/>
      <c r="E807" s="217"/>
      <c r="F807" s="217"/>
      <c r="G807" s="218"/>
      <c r="H807" s="218"/>
      <c r="I807" s="218"/>
      <c r="J807" s="218"/>
      <c r="K807" s="218"/>
      <c r="L807" s="217"/>
      <c r="M807" s="217"/>
      <c r="N807" s="217"/>
      <c r="O807" s="217"/>
    </row>
    <row r="808" spans="1:15" x14ac:dyDescent="0.2">
      <c r="A808" s="217"/>
      <c r="B808" s="217"/>
      <c r="C808" s="217"/>
      <c r="D808" s="217"/>
      <c r="E808" s="217"/>
      <c r="F808" s="217"/>
      <c r="G808" s="218"/>
      <c r="H808" s="218"/>
      <c r="I808" s="218"/>
      <c r="J808" s="218"/>
      <c r="K808" s="218"/>
      <c r="L808" s="217"/>
      <c r="M808" s="217"/>
      <c r="N808" s="217"/>
      <c r="O808" s="217"/>
    </row>
    <row r="809" spans="1:15" x14ac:dyDescent="0.2">
      <c r="A809" s="217"/>
      <c r="B809" s="217"/>
      <c r="C809" s="217"/>
      <c r="D809" s="217"/>
      <c r="E809" s="217"/>
      <c r="F809" s="217"/>
      <c r="G809" s="218"/>
      <c r="H809" s="218"/>
      <c r="I809" s="218"/>
      <c r="J809" s="218"/>
      <c r="K809" s="218"/>
      <c r="L809" s="217"/>
      <c r="M809" s="217"/>
      <c r="N809" s="217"/>
      <c r="O809" s="217"/>
    </row>
    <row r="810" spans="1:15" x14ac:dyDescent="0.2">
      <c r="A810" s="217"/>
      <c r="B810" s="217"/>
      <c r="C810" s="217"/>
      <c r="D810" s="217"/>
      <c r="E810" s="217"/>
      <c r="F810" s="217"/>
      <c r="G810" s="218"/>
      <c r="H810" s="218"/>
      <c r="I810" s="218"/>
      <c r="J810" s="218"/>
      <c r="K810" s="218"/>
      <c r="L810" s="217"/>
      <c r="M810" s="217"/>
      <c r="N810" s="217"/>
      <c r="O810" s="217"/>
    </row>
    <row r="811" spans="1:15" x14ac:dyDescent="0.2">
      <c r="A811" s="217"/>
      <c r="B811" s="217"/>
      <c r="C811" s="217"/>
      <c r="D811" s="217"/>
      <c r="E811" s="217"/>
      <c r="F811" s="217"/>
      <c r="G811" s="218"/>
      <c r="H811" s="218"/>
      <c r="I811" s="218"/>
      <c r="J811" s="218"/>
      <c r="K811" s="218"/>
      <c r="L811" s="217"/>
      <c r="M811" s="217"/>
      <c r="N811" s="217"/>
      <c r="O811" s="217"/>
    </row>
    <row r="812" spans="1:15" x14ac:dyDescent="0.2">
      <c r="A812" s="217"/>
      <c r="B812" s="217"/>
      <c r="C812" s="217"/>
      <c r="D812" s="217"/>
      <c r="E812" s="217"/>
      <c r="F812" s="217"/>
      <c r="G812" s="218"/>
      <c r="H812" s="218"/>
      <c r="I812" s="218"/>
      <c r="J812" s="218"/>
      <c r="K812" s="218"/>
      <c r="L812" s="217"/>
      <c r="M812" s="217"/>
      <c r="N812" s="217"/>
      <c r="O812" s="217"/>
    </row>
    <row r="813" spans="1:15" x14ac:dyDescent="0.2">
      <c r="A813" s="217"/>
      <c r="B813" s="217"/>
      <c r="C813" s="217"/>
      <c r="D813" s="217"/>
      <c r="E813" s="217"/>
      <c r="F813" s="217"/>
      <c r="G813" s="218"/>
      <c r="H813" s="218"/>
      <c r="I813" s="218"/>
      <c r="J813" s="218"/>
      <c r="K813" s="218"/>
      <c r="L813" s="217"/>
      <c r="M813" s="217"/>
      <c r="N813" s="217"/>
      <c r="O813" s="217"/>
    </row>
    <row r="814" spans="1:15" x14ac:dyDescent="0.2">
      <c r="A814" s="217"/>
      <c r="B814" s="217"/>
      <c r="C814" s="217"/>
      <c r="D814" s="217"/>
      <c r="E814" s="217"/>
      <c r="F814" s="217"/>
      <c r="G814" s="218"/>
      <c r="H814" s="218"/>
      <c r="I814" s="218"/>
      <c r="J814" s="218"/>
      <c r="K814" s="218"/>
      <c r="L814" s="217"/>
      <c r="M814" s="217"/>
      <c r="N814" s="217"/>
      <c r="O814" s="217"/>
    </row>
    <row r="815" spans="1:15" x14ac:dyDescent="0.2">
      <c r="A815" s="217"/>
      <c r="B815" s="217"/>
      <c r="C815" s="217"/>
      <c r="D815" s="217"/>
      <c r="E815" s="217"/>
      <c r="F815" s="217"/>
      <c r="G815" s="218"/>
      <c r="H815" s="218"/>
      <c r="I815" s="218"/>
      <c r="J815" s="218"/>
      <c r="K815" s="218"/>
      <c r="L815" s="217"/>
      <c r="M815" s="217"/>
      <c r="N815" s="217"/>
      <c r="O815" s="217"/>
    </row>
    <row r="816" spans="1:15" x14ac:dyDescent="0.2">
      <c r="A816" s="217"/>
      <c r="B816" s="217"/>
      <c r="C816" s="217"/>
      <c r="D816" s="217"/>
      <c r="E816" s="217"/>
      <c r="F816" s="217"/>
      <c r="G816" s="218"/>
      <c r="H816" s="218"/>
      <c r="I816" s="218"/>
      <c r="J816" s="218"/>
      <c r="K816" s="218"/>
      <c r="L816" s="217"/>
      <c r="M816" s="217"/>
      <c r="N816" s="217"/>
      <c r="O816" s="217"/>
    </row>
    <row r="817" spans="1:15" x14ac:dyDescent="0.2">
      <c r="A817" s="217"/>
      <c r="B817" s="217"/>
      <c r="C817" s="217"/>
      <c r="D817" s="217"/>
      <c r="E817" s="217"/>
      <c r="F817" s="217"/>
      <c r="G817" s="218"/>
      <c r="H817" s="218"/>
      <c r="I817" s="218"/>
      <c r="J817" s="218"/>
      <c r="K817" s="218"/>
      <c r="L817" s="217"/>
      <c r="M817" s="217"/>
      <c r="N817" s="217"/>
      <c r="O817" s="217"/>
    </row>
    <row r="818" spans="1:15" x14ac:dyDescent="0.2">
      <c r="A818" s="217"/>
      <c r="B818" s="217"/>
      <c r="C818" s="217"/>
      <c r="D818" s="217"/>
      <c r="E818" s="217"/>
      <c r="F818" s="217"/>
      <c r="G818" s="218"/>
      <c r="H818" s="218"/>
      <c r="I818" s="218"/>
      <c r="J818" s="218"/>
      <c r="K818" s="218"/>
      <c r="L818" s="217"/>
      <c r="M818" s="217"/>
      <c r="N818" s="217"/>
      <c r="O818" s="217"/>
    </row>
    <row r="819" spans="1:15" x14ac:dyDescent="0.2">
      <c r="A819" s="217"/>
      <c r="B819" s="217"/>
      <c r="C819" s="217"/>
      <c r="D819" s="217"/>
      <c r="E819" s="217"/>
      <c r="F819" s="217"/>
      <c r="G819" s="218"/>
      <c r="H819" s="218"/>
      <c r="I819" s="218"/>
      <c r="J819" s="218"/>
      <c r="K819" s="218"/>
      <c r="L819" s="217"/>
      <c r="M819" s="217"/>
      <c r="N819" s="217"/>
      <c r="O819" s="217"/>
    </row>
    <row r="820" spans="1:15" x14ac:dyDescent="0.2">
      <c r="A820" s="217"/>
      <c r="B820" s="217"/>
      <c r="C820" s="217"/>
      <c r="D820" s="217"/>
      <c r="E820" s="217"/>
      <c r="F820" s="217"/>
      <c r="G820" s="218"/>
      <c r="H820" s="218"/>
      <c r="I820" s="218"/>
      <c r="J820" s="218"/>
      <c r="K820" s="218"/>
      <c r="L820" s="217"/>
      <c r="M820" s="217"/>
      <c r="N820" s="217"/>
      <c r="O820" s="217"/>
    </row>
    <row r="821" spans="1:15" x14ac:dyDescent="0.2">
      <c r="A821" s="217"/>
      <c r="B821" s="217"/>
      <c r="C821" s="217"/>
      <c r="D821" s="217"/>
      <c r="E821" s="217"/>
      <c r="F821" s="217"/>
      <c r="G821" s="218"/>
      <c r="H821" s="218"/>
      <c r="I821" s="218"/>
      <c r="J821" s="218"/>
      <c r="K821" s="218"/>
      <c r="L821" s="217"/>
      <c r="M821" s="217"/>
      <c r="N821" s="217"/>
      <c r="O821" s="217"/>
    </row>
    <row r="822" spans="1:15" x14ac:dyDescent="0.2">
      <c r="A822" s="217"/>
      <c r="B822" s="217"/>
      <c r="C822" s="217"/>
      <c r="D822" s="217"/>
      <c r="E822" s="217"/>
      <c r="F822" s="217"/>
      <c r="G822" s="218"/>
      <c r="H822" s="218"/>
      <c r="I822" s="218"/>
      <c r="J822" s="218"/>
      <c r="K822" s="218"/>
      <c r="L822" s="217"/>
      <c r="M822" s="217"/>
      <c r="N822" s="217"/>
      <c r="O822" s="217"/>
    </row>
    <row r="823" spans="1:15" x14ac:dyDescent="0.2">
      <c r="A823" s="217"/>
      <c r="B823" s="217"/>
      <c r="C823" s="217"/>
      <c r="D823" s="217"/>
      <c r="E823" s="217"/>
      <c r="F823" s="217"/>
      <c r="G823" s="218"/>
      <c r="H823" s="218"/>
      <c r="I823" s="218"/>
      <c r="J823" s="218"/>
      <c r="K823" s="218"/>
      <c r="L823" s="217"/>
      <c r="M823" s="217"/>
      <c r="N823" s="217"/>
      <c r="O823" s="217"/>
    </row>
    <row r="824" spans="1:15" x14ac:dyDescent="0.2">
      <c r="A824" s="217"/>
      <c r="B824" s="217"/>
      <c r="C824" s="217"/>
      <c r="D824" s="217"/>
      <c r="E824" s="217"/>
      <c r="F824" s="217"/>
      <c r="G824" s="218"/>
      <c r="H824" s="218"/>
      <c r="I824" s="218"/>
      <c r="J824" s="218"/>
      <c r="K824" s="218"/>
      <c r="L824" s="217"/>
      <c r="M824" s="217"/>
      <c r="N824" s="217"/>
      <c r="O824" s="217"/>
    </row>
    <row r="825" spans="1:15" x14ac:dyDescent="0.2">
      <c r="A825" s="217"/>
      <c r="B825" s="217"/>
      <c r="C825" s="217"/>
      <c r="D825" s="217"/>
      <c r="E825" s="217"/>
      <c r="F825" s="217"/>
      <c r="G825" s="218"/>
      <c r="H825" s="218"/>
      <c r="I825" s="218"/>
      <c r="J825" s="218"/>
      <c r="K825" s="218"/>
      <c r="L825" s="217"/>
      <c r="M825" s="217"/>
      <c r="N825" s="217"/>
      <c r="O825" s="217"/>
    </row>
    <row r="826" spans="1:15" x14ac:dyDescent="0.2">
      <c r="A826" s="217"/>
      <c r="B826" s="217"/>
      <c r="C826" s="217"/>
      <c r="D826" s="217"/>
      <c r="E826" s="217"/>
      <c r="F826" s="217"/>
      <c r="G826" s="218"/>
      <c r="H826" s="218"/>
      <c r="I826" s="218"/>
      <c r="J826" s="218"/>
      <c r="K826" s="218"/>
      <c r="L826" s="217"/>
      <c r="M826" s="217"/>
      <c r="N826" s="217"/>
      <c r="O826" s="217"/>
    </row>
    <row r="827" spans="1:15" x14ac:dyDescent="0.2">
      <c r="A827" s="217"/>
      <c r="B827" s="217"/>
      <c r="C827" s="217"/>
      <c r="D827" s="217"/>
      <c r="E827" s="217"/>
      <c r="F827" s="217"/>
      <c r="G827" s="218"/>
      <c r="H827" s="218"/>
      <c r="I827" s="218"/>
      <c r="J827" s="218"/>
      <c r="K827" s="218"/>
      <c r="L827" s="217"/>
      <c r="M827" s="217"/>
      <c r="N827" s="217"/>
      <c r="O827" s="217"/>
    </row>
    <row r="828" spans="1:15" x14ac:dyDescent="0.2">
      <c r="A828" s="217"/>
      <c r="B828" s="217"/>
      <c r="C828" s="217"/>
      <c r="D828" s="217"/>
      <c r="E828" s="217"/>
      <c r="F828" s="217"/>
      <c r="G828" s="218"/>
      <c r="H828" s="218"/>
      <c r="I828" s="218"/>
      <c r="J828" s="218"/>
      <c r="K828" s="218"/>
      <c r="L828" s="217"/>
      <c r="M828" s="217"/>
      <c r="N828" s="217"/>
      <c r="O828" s="217"/>
    </row>
    <row r="829" spans="1:15" x14ac:dyDescent="0.2">
      <c r="A829" s="217"/>
      <c r="B829" s="217"/>
      <c r="C829" s="217"/>
      <c r="D829" s="217"/>
      <c r="E829" s="217"/>
      <c r="F829" s="217"/>
      <c r="G829" s="218"/>
      <c r="H829" s="218"/>
      <c r="I829" s="218"/>
      <c r="J829" s="218"/>
      <c r="K829" s="218"/>
      <c r="L829" s="217"/>
      <c r="M829" s="217"/>
      <c r="N829" s="217"/>
      <c r="O829" s="217"/>
    </row>
    <row r="830" spans="1:15" x14ac:dyDescent="0.2">
      <c r="A830" s="217"/>
      <c r="B830" s="217"/>
      <c r="C830" s="217"/>
      <c r="D830" s="217"/>
      <c r="E830" s="217"/>
      <c r="F830" s="217"/>
      <c r="G830" s="218"/>
      <c r="H830" s="218"/>
      <c r="I830" s="218"/>
      <c r="J830" s="218"/>
      <c r="K830" s="218"/>
      <c r="L830" s="217"/>
      <c r="M830" s="217"/>
      <c r="N830" s="217"/>
      <c r="O830" s="217"/>
    </row>
    <row r="831" spans="1:15" x14ac:dyDescent="0.2">
      <c r="A831" s="217"/>
      <c r="B831" s="217"/>
      <c r="C831" s="217"/>
      <c r="D831" s="217"/>
      <c r="E831" s="217"/>
      <c r="F831" s="217"/>
      <c r="G831" s="218"/>
      <c r="H831" s="218"/>
      <c r="I831" s="218"/>
      <c r="J831" s="218"/>
      <c r="K831" s="218"/>
      <c r="L831" s="217"/>
      <c r="M831" s="217"/>
      <c r="N831" s="217"/>
      <c r="O831" s="217"/>
    </row>
    <row r="832" spans="1:15" x14ac:dyDescent="0.2">
      <c r="A832" s="217"/>
      <c r="B832" s="217"/>
      <c r="C832" s="217"/>
      <c r="D832" s="217"/>
      <c r="E832" s="217"/>
      <c r="F832" s="217"/>
      <c r="G832" s="218"/>
      <c r="H832" s="218"/>
      <c r="I832" s="218"/>
      <c r="J832" s="218"/>
      <c r="K832" s="218"/>
      <c r="L832" s="217"/>
      <c r="M832" s="217"/>
      <c r="N832" s="217"/>
      <c r="O832" s="217"/>
    </row>
    <row r="833" spans="1:15" x14ac:dyDescent="0.2">
      <c r="A833" s="217"/>
      <c r="B833" s="217"/>
      <c r="C833" s="217"/>
      <c r="D833" s="217"/>
      <c r="E833" s="217"/>
      <c r="F833" s="217"/>
      <c r="G833" s="218"/>
      <c r="H833" s="218"/>
      <c r="I833" s="218"/>
      <c r="J833" s="218"/>
      <c r="K833" s="218"/>
      <c r="L833" s="217"/>
      <c r="M833" s="217"/>
      <c r="N833" s="217"/>
      <c r="O833" s="217"/>
    </row>
    <row r="834" spans="1:15" x14ac:dyDescent="0.2">
      <c r="A834" s="217"/>
      <c r="B834" s="217"/>
      <c r="C834" s="217"/>
      <c r="D834" s="217"/>
      <c r="E834" s="217"/>
      <c r="F834" s="217"/>
      <c r="G834" s="218"/>
      <c r="H834" s="218"/>
      <c r="I834" s="218"/>
      <c r="J834" s="218"/>
      <c r="K834" s="218"/>
      <c r="L834" s="217"/>
      <c r="M834" s="217"/>
      <c r="N834" s="217"/>
      <c r="O834" s="217"/>
    </row>
    <row r="835" spans="1:15" x14ac:dyDescent="0.2">
      <c r="A835" s="217"/>
      <c r="B835" s="217"/>
      <c r="C835" s="217"/>
      <c r="D835" s="217"/>
      <c r="E835" s="217"/>
      <c r="F835" s="217"/>
      <c r="G835" s="218"/>
      <c r="H835" s="218"/>
      <c r="I835" s="218"/>
      <c r="J835" s="218"/>
      <c r="K835" s="218"/>
      <c r="L835" s="217"/>
      <c r="M835" s="217"/>
      <c r="N835" s="217"/>
      <c r="O835" s="217"/>
    </row>
    <row r="836" spans="1:15" x14ac:dyDescent="0.2">
      <c r="A836" s="217"/>
      <c r="B836" s="217"/>
      <c r="C836" s="217"/>
      <c r="D836" s="217"/>
      <c r="E836" s="217"/>
      <c r="F836" s="217"/>
      <c r="G836" s="218"/>
      <c r="H836" s="218"/>
      <c r="I836" s="218"/>
      <c r="J836" s="218"/>
      <c r="K836" s="218"/>
      <c r="L836" s="217"/>
      <c r="M836" s="217"/>
      <c r="N836" s="217"/>
      <c r="O836" s="217"/>
    </row>
    <row r="837" spans="1:15" x14ac:dyDescent="0.2">
      <c r="A837" s="217"/>
      <c r="B837" s="217"/>
      <c r="C837" s="217"/>
      <c r="D837" s="217"/>
      <c r="E837" s="217"/>
      <c r="F837" s="217"/>
      <c r="G837" s="218"/>
      <c r="H837" s="218"/>
      <c r="I837" s="218"/>
      <c r="J837" s="218"/>
      <c r="K837" s="218"/>
      <c r="L837" s="217"/>
      <c r="M837" s="217"/>
      <c r="N837" s="217"/>
      <c r="O837" s="217"/>
    </row>
    <row r="838" spans="1:15" x14ac:dyDescent="0.2">
      <c r="A838" s="217"/>
      <c r="B838" s="217"/>
      <c r="C838" s="217"/>
      <c r="D838" s="217"/>
      <c r="E838" s="217"/>
      <c r="F838" s="217"/>
      <c r="G838" s="218"/>
      <c r="H838" s="218"/>
      <c r="I838" s="218"/>
      <c r="J838" s="218"/>
      <c r="K838" s="218"/>
      <c r="L838" s="217"/>
      <c r="M838" s="217"/>
      <c r="N838" s="217"/>
      <c r="O838" s="217"/>
    </row>
    <row r="839" spans="1:15" x14ac:dyDescent="0.2">
      <c r="A839" s="217"/>
      <c r="B839" s="217"/>
      <c r="C839" s="217"/>
      <c r="D839" s="217"/>
      <c r="E839" s="217"/>
      <c r="F839" s="217"/>
      <c r="G839" s="218"/>
      <c r="H839" s="218"/>
      <c r="I839" s="218"/>
      <c r="J839" s="218"/>
      <c r="K839" s="218"/>
      <c r="L839" s="217"/>
      <c r="M839" s="217"/>
      <c r="N839" s="217"/>
      <c r="O839" s="217"/>
    </row>
    <row r="840" spans="1:15" x14ac:dyDescent="0.2">
      <c r="A840" s="217"/>
      <c r="B840" s="217"/>
      <c r="C840" s="217"/>
      <c r="D840" s="217"/>
      <c r="E840" s="217"/>
      <c r="F840" s="217"/>
      <c r="G840" s="218"/>
      <c r="H840" s="218"/>
      <c r="I840" s="218"/>
      <c r="J840" s="218"/>
      <c r="K840" s="218"/>
      <c r="L840" s="217"/>
      <c r="M840" s="217"/>
      <c r="N840" s="217"/>
      <c r="O840" s="217"/>
    </row>
    <row r="841" spans="1:15" x14ac:dyDescent="0.2">
      <c r="A841" s="217"/>
      <c r="B841" s="217"/>
      <c r="C841" s="217"/>
      <c r="D841" s="217"/>
      <c r="E841" s="217"/>
      <c r="F841" s="217"/>
      <c r="G841" s="218"/>
      <c r="H841" s="218"/>
      <c r="I841" s="218"/>
      <c r="J841" s="218"/>
      <c r="K841" s="218"/>
      <c r="L841" s="217"/>
      <c r="M841" s="217"/>
      <c r="N841" s="217"/>
      <c r="O841" s="217"/>
    </row>
    <row r="842" spans="1:15" x14ac:dyDescent="0.2">
      <c r="A842" s="217"/>
      <c r="B842" s="217"/>
      <c r="C842" s="217"/>
      <c r="D842" s="217"/>
      <c r="E842" s="217"/>
      <c r="F842" s="217"/>
      <c r="G842" s="218"/>
      <c r="H842" s="218"/>
      <c r="I842" s="218"/>
      <c r="J842" s="218"/>
      <c r="K842" s="218"/>
      <c r="L842" s="217"/>
      <c r="M842" s="217"/>
      <c r="N842" s="217"/>
      <c r="O842" s="217"/>
    </row>
    <row r="843" spans="1:15" x14ac:dyDescent="0.2">
      <c r="A843" s="217"/>
      <c r="B843" s="217"/>
      <c r="C843" s="217"/>
      <c r="D843" s="217"/>
      <c r="E843" s="217"/>
      <c r="F843" s="217"/>
      <c r="G843" s="218"/>
      <c r="H843" s="218"/>
      <c r="I843" s="218"/>
      <c r="J843" s="218"/>
      <c r="K843" s="218"/>
      <c r="L843" s="217"/>
      <c r="M843" s="217"/>
      <c r="N843" s="217"/>
      <c r="O843" s="217"/>
    </row>
    <row r="844" spans="1:15" x14ac:dyDescent="0.2">
      <c r="A844" s="217"/>
      <c r="B844" s="217"/>
      <c r="C844" s="217"/>
      <c r="D844" s="217"/>
      <c r="E844" s="217"/>
      <c r="F844" s="217"/>
      <c r="G844" s="218"/>
      <c r="H844" s="218"/>
      <c r="I844" s="218"/>
      <c r="J844" s="218"/>
      <c r="K844" s="218"/>
      <c r="L844" s="217"/>
      <c r="M844" s="217"/>
      <c r="N844" s="217"/>
      <c r="O844" s="217"/>
    </row>
    <row r="845" spans="1:15" x14ac:dyDescent="0.2">
      <c r="A845" s="217"/>
      <c r="B845" s="217"/>
      <c r="C845" s="217"/>
      <c r="D845" s="217"/>
      <c r="E845" s="217"/>
      <c r="F845" s="217"/>
      <c r="G845" s="218"/>
      <c r="H845" s="218"/>
      <c r="I845" s="218"/>
      <c r="J845" s="218"/>
      <c r="K845" s="218"/>
      <c r="L845" s="217"/>
      <c r="M845" s="217"/>
      <c r="N845" s="217"/>
      <c r="O845" s="217"/>
    </row>
    <row r="846" spans="1:15" x14ac:dyDescent="0.2">
      <c r="A846" s="217"/>
      <c r="B846" s="217"/>
      <c r="C846" s="217"/>
      <c r="D846" s="217"/>
      <c r="E846" s="217"/>
      <c r="F846" s="217"/>
      <c r="G846" s="218"/>
      <c r="H846" s="218"/>
      <c r="I846" s="218"/>
      <c r="J846" s="218"/>
      <c r="K846" s="218"/>
      <c r="L846" s="217"/>
      <c r="M846" s="217"/>
      <c r="N846" s="217"/>
      <c r="O846" s="217"/>
    </row>
    <row r="847" spans="1:15" x14ac:dyDescent="0.2">
      <c r="A847" s="217"/>
      <c r="B847" s="217"/>
      <c r="C847" s="217"/>
      <c r="D847" s="217"/>
      <c r="E847" s="217"/>
      <c r="F847" s="217"/>
      <c r="G847" s="218"/>
      <c r="H847" s="218"/>
      <c r="I847" s="218"/>
      <c r="J847" s="218"/>
      <c r="K847" s="218"/>
      <c r="L847" s="217"/>
      <c r="M847" s="217"/>
      <c r="N847" s="217"/>
      <c r="O847" s="217"/>
    </row>
    <row r="848" spans="1:15" x14ac:dyDescent="0.2">
      <c r="A848" s="217"/>
      <c r="B848" s="217"/>
      <c r="C848" s="217"/>
      <c r="D848" s="217"/>
      <c r="E848" s="217"/>
      <c r="F848" s="217"/>
      <c r="G848" s="218"/>
      <c r="H848" s="218"/>
      <c r="I848" s="218"/>
      <c r="J848" s="218"/>
      <c r="K848" s="218"/>
      <c r="L848" s="217"/>
      <c r="M848" s="217"/>
      <c r="N848" s="217"/>
      <c r="O848" s="217"/>
    </row>
    <row r="849" spans="1:15" x14ac:dyDescent="0.2">
      <c r="A849" s="217"/>
      <c r="B849" s="217"/>
      <c r="C849" s="217"/>
      <c r="D849" s="217"/>
      <c r="E849" s="217"/>
      <c r="F849" s="217"/>
      <c r="G849" s="218"/>
      <c r="H849" s="218"/>
      <c r="I849" s="218"/>
      <c r="J849" s="218"/>
      <c r="K849" s="218"/>
      <c r="L849" s="217"/>
      <c r="M849" s="217"/>
      <c r="N849" s="217"/>
      <c r="O849" s="217"/>
    </row>
    <row r="850" spans="1:15" x14ac:dyDescent="0.2">
      <c r="A850" s="217"/>
      <c r="B850" s="217"/>
      <c r="C850" s="217"/>
      <c r="D850" s="217"/>
      <c r="E850" s="217"/>
      <c r="F850" s="217"/>
      <c r="G850" s="218"/>
      <c r="H850" s="218"/>
      <c r="I850" s="218"/>
      <c r="J850" s="218"/>
      <c r="K850" s="218"/>
      <c r="L850" s="217"/>
      <c r="M850" s="217"/>
      <c r="N850" s="217"/>
      <c r="O850" s="217"/>
    </row>
    <row r="851" spans="1:15" x14ac:dyDescent="0.2">
      <c r="A851" s="217"/>
      <c r="B851" s="217"/>
      <c r="C851" s="217"/>
      <c r="D851" s="217"/>
      <c r="E851" s="217"/>
      <c r="F851" s="217"/>
      <c r="G851" s="218"/>
      <c r="H851" s="218"/>
      <c r="I851" s="218"/>
      <c r="J851" s="218"/>
      <c r="K851" s="218"/>
      <c r="L851" s="217"/>
      <c r="M851" s="217"/>
      <c r="N851" s="217"/>
      <c r="O851" s="217"/>
    </row>
    <row r="852" spans="1:15" x14ac:dyDescent="0.2">
      <c r="A852" s="217"/>
      <c r="B852" s="217"/>
      <c r="C852" s="217"/>
      <c r="D852" s="217"/>
      <c r="E852" s="217"/>
      <c r="F852" s="217"/>
      <c r="G852" s="218"/>
      <c r="H852" s="218"/>
      <c r="I852" s="218"/>
      <c r="J852" s="218"/>
      <c r="K852" s="218"/>
      <c r="L852" s="217"/>
      <c r="M852" s="217"/>
      <c r="N852" s="217"/>
      <c r="O852" s="217"/>
    </row>
    <row r="853" spans="1:15" x14ac:dyDescent="0.2">
      <c r="A853" s="217"/>
      <c r="B853" s="217"/>
      <c r="C853" s="217"/>
      <c r="D853" s="217"/>
      <c r="E853" s="217"/>
      <c r="F853" s="217"/>
      <c r="G853" s="218"/>
      <c r="H853" s="218"/>
      <c r="I853" s="218"/>
      <c r="J853" s="218"/>
      <c r="K853" s="218"/>
      <c r="L853" s="217"/>
      <c r="M853" s="217"/>
      <c r="N853" s="217"/>
      <c r="O853" s="217"/>
    </row>
    <row r="854" spans="1:15" x14ac:dyDescent="0.2">
      <c r="A854" s="217"/>
      <c r="B854" s="217"/>
      <c r="C854" s="217"/>
      <c r="D854" s="217"/>
      <c r="E854" s="217"/>
      <c r="F854" s="217"/>
      <c r="G854" s="218"/>
      <c r="H854" s="218"/>
      <c r="I854" s="218"/>
      <c r="J854" s="218"/>
      <c r="K854" s="218"/>
      <c r="L854" s="217"/>
      <c r="M854" s="217"/>
      <c r="N854" s="217"/>
      <c r="O854" s="217"/>
    </row>
    <row r="855" spans="1:15" x14ac:dyDescent="0.2">
      <c r="A855" s="217"/>
      <c r="B855" s="217"/>
      <c r="C855" s="217"/>
      <c r="D855" s="217"/>
      <c r="E855" s="217"/>
      <c r="F855" s="217"/>
      <c r="G855" s="218"/>
      <c r="H855" s="218"/>
      <c r="I855" s="218"/>
      <c r="J855" s="218"/>
      <c r="K855" s="218"/>
      <c r="L855" s="217"/>
      <c r="M855" s="217"/>
      <c r="N855" s="217"/>
      <c r="O855" s="217"/>
    </row>
    <row r="856" spans="1:15" x14ac:dyDescent="0.2">
      <c r="A856" s="217"/>
      <c r="B856" s="217"/>
      <c r="C856" s="217"/>
      <c r="D856" s="217"/>
      <c r="E856" s="217"/>
      <c r="F856" s="217"/>
      <c r="G856" s="218"/>
      <c r="H856" s="218"/>
      <c r="I856" s="218"/>
      <c r="J856" s="218"/>
      <c r="K856" s="218"/>
      <c r="L856" s="217"/>
      <c r="M856" s="217"/>
      <c r="N856" s="217"/>
      <c r="O856" s="217"/>
    </row>
    <row r="857" spans="1:15" x14ac:dyDescent="0.2">
      <c r="A857" s="217"/>
      <c r="B857" s="217"/>
      <c r="C857" s="217"/>
      <c r="D857" s="217"/>
      <c r="E857" s="217"/>
      <c r="F857" s="217"/>
      <c r="G857" s="218"/>
      <c r="H857" s="218"/>
      <c r="I857" s="218"/>
      <c r="J857" s="218"/>
      <c r="K857" s="218"/>
      <c r="L857" s="217"/>
      <c r="M857" s="217"/>
      <c r="N857" s="217"/>
      <c r="O857" s="217"/>
    </row>
    <row r="858" spans="1:15" x14ac:dyDescent="0.2">
      <c r="A858" s="217"/>
      <c r="B858" s="217"/>
      <c r="C858" s="217"/>
      <c r="D858" s="217"/>
      <c r="E858" s="217"/>
      <c r="F858" s="217"/>
      <c r="G858" s="218"/>
      <c r="H858" s="218"/>
      <c r="I858" s="218"/>
      <c r="J858" s="218"/>
      <c r="K858" s="218"/>
      <c r="L858" s="217"/>
      <c r="M858" s="217"/>
      <c r="N858" s="217"/>
      <c r="O858" s="217"/>
    </row>
    <row r="859" spans="1:15" x14ac:dyDescent="0.2">
      <c r="A859" s="217"/>
      <c r="B859" s="217"/>
      <c r="C859" s="217"/>
      <c r="D859" s="217"/>
      <c r="E859" s="217"/>
      <c r="F859" s="217"/>
      <c r="G859" s="218"/>
      <c r="H859" s="218"/>
      <c r="I859" s="218"/>
      <c r="J859" s="218"/>
      <c r="K859" s="218"/>
      <c r="L859" s="217"/>
      <c r="M859" s="217"/>
      <c r="N859" s="217"/>
      <c r="O859" s="217"/>
    </row>
    <row r="860" spans="1:15" x14ac:dyDescent="0.2">
      <c r="A860" s="217"/>
      <c r="B860" s="217"/>
      <c r="C860" s="217"/>
      <c r="D860" s="217"/>
      <c r="E860" s="217"/>
      <c r="F860" s="217"/>
      <c r="G860" s="218"/>
      <c r="H860" s="218"/>
      <c r="I860" s="218"/>
      <c r="J860" s="218"/>
      <c r="K860" s="218"/>
      <c r="L860" s="217"/>
      <c r="M860" s="217"/>
      <c r="N860" s="217"/>
      <c r="O860" s="217"/>
    </row>
    <row r="861" spans="1:15" x14ac:dyDescent="0.2">
      <c r="A861" s="217"/>
      <c r="B861" s="217"/>
      <c r="C861" s="217"/>
      <c r="D861" s="217"/>
      <c r="E861" s="217"/>
      <c r="F861" s="217"/>
      <c r="G861" s="218"/>
      <c r="H861" s="218"/>
      <c r="I861" s="218"/>
      <c r="J861" s="218"/>
      <c r="K861" s="218"/>
      <c r="L861" s="217"/>
      <c r="M861" s="217"/>
      <c r="N861" s="217"/>
      <c r="O861" s="217"/>
    </row>
    <row r="862" spans="1:15" x14ac:dyDescent="0.2">
      <c r="A862" s="217"/>
      <c r="B862" s="217"/>
      <c r="C862" s="217"/>
      <c r="D862" s="217"/>
      <c r="E862" s="217"/>
      <c r="F862" s="217"/>
      <c r="G862" s="218"/>
      <c r="H862" s="218"/>
      <c r="I862" s="218"/>
      <c r="J862" s="218"/>
      <c r="K862" s="218"/>
      <c r="L862" s="217"/>
      <c r="M862" s="217"/>
      <c r="N862" s="217"/>
      <c r="O862" s="217"/>
    </row>
    <row r="863" spans="1:15" x14ac:dyDescent="0.2">
      <c r="A863" s="217"/>
      <c r="B863" s="217"/>
      <c r="C863" s="217"/>
      <c r="D863" s="217"/>
      <c r="E863" s="217"/>
      <c r="F863" s="217"/>
      <c r="G863" s="218"/>
      <c r="H863" s="218"/>
      <c r="I863" s="218"/>
      <c r="J863" s="218"/>
      <c r="K863" s="218"/>
      <c r="L863" s="217"/>
      <c r="M863" s="217"/>
      <c r="N863" s="217"/>
      <c r="O863" s="217"/>
    </row>
    <row r="864" spans="1:15" x14ac:dyDescent="0.2">
      <c r="A864" s="217"/>
      <c r="B864" s="217"/>
      <c r="C864" s="217"/>
      <c r="D864" s="217"/>
      <c r="E864" s="217"/>
      <c r="F864" s="217"/>
      <c r="G864" s="218"/>
      <c r="H864" s="218"/>
      <c r="I864" s="218"/>
      <c r="J864" s="218"/>
      <c r="K864" s="218"/>
      <c r="L864" s="217"/>
      <c r="M864" s="217"/>
      <c r="N864" s="217"/>
      <c r="O864" s="217"/>
    </row>
    <row r="865" spans="1:15" x14ac:dyDescent="0.2">
      <c r="A865" s="217"/>
      <c r="B865" s="217"/>
      <c r="C865" s="217"/>
      <c r="D865" s="217"/>
      <c r="E865" s="217"/>
      <c r="F865" s="217"/>
      <c r="G865" s="218"/>
      <c r="H865" s="218"/>
      <c r="I865" s="218"/>
      <c r="J865" s="218"/>
      <c r="K865" s="218"/>
      <c r="L865" s="217"/>
      <c r="M865" s="217"/>
      <c r="N865" s="217"/>
      <c r="O865" s="217"/>
    </row>
    <row r="866" spans="1:15" x14ac:dyDescent="0.2">
      <c r="A866" s="217"/>
      <c r="B866" s="217"/>
      <c r="C866" s="217"/>
      <c r="D866" s="217"/>
      <c r="E866" s="217"/>
      <c r="F866" s="217"/>
      <c r="G866" s="218"/>
      <c r="H866" s="218"/>
      <c r="I866" s="218"/>
      <c r="J866" s="218"/>
      <c r="K866" s="218"/>
      <c r="L866" s="217"/>
      <c r="M866" s="217"/>
      <c r="N866" s="217"/>
      <c r="O866" s="217"/>
    </row>
    <row r="867" spans="1:15" x14ac:dyDescent="0.2">
      <c r="A867" s="217"/>
      <c r="B867" s="217"/>
      <c r="C867" s="217"/>
      <c r="D867" s="217"/>
      <c r="E867" s="217"/>
      <c r="F867" s="217"/>
      <c r="G867" s="218"/>
      <c r="H867" s="218"/>
      <c r="I867" s="218"/>
      <c r="J867" s="218"/>
      <c r="K867" s="218"/>
      <c r="L867" s="217"/>
      <c r="M867" s="217"/>
      <c r="N867" s="217"/>
      <c r="O867" s="217"/>
    </row>
    <row r="868" spans="1:15" x14ac:dyDescent="0.2">
      <c r="A868" s="217"/>
      <c r="B868" s="217"/>
      <c r="C868" s="217"/>
      <c r="D868" s="217"/>
      <c r="E868" s="217"/>
      <c r="F868" s="217"/>
      <c r="G868" s="218"/>
      <c r="H868" s="218"/>
      <c r="I868" s="218"/>
      <c r="J868" s="218"/>
      <c r="K868" s="218"/>
      <c r="L868" s="217"/>
      <c r="M868" s="217"/>
      <c r="N868" s="217"/>
      <c r="O868" s="217"/>
    </row>
    <row r="869" spans="1:15" x14ac:dyDescent="0.2">
      <c r="A869" s="217"/>
      <c r="B869" s="217"/>
      <c r="C869" s="217"/>
      <c r="D869" s="217"/>
      <c r="E869" s="217"/>
      <c r="F869" s="217"/>
      <c r="G869" s="218"/>
      <c r="H869" s="218"/>
      <c r="I869" s="218"/>
      <c r="J869" s="218"/>
      <c r="K869" s="218"/>
      <c r="L869" s="217"/>
      <c r="M869" s="217"/>
      <c r="N869" s="217"/>
      <c r="O869" s="217"/>
    </row>
    <row r="870" spans="1:15" x14ac:dyDescent="0.2">
      <c r="A870" s="217"/>
      <c r="B870" s="217"/>
      <c r="C870" s="217"/>
      <c r="D870" s="217"/>
      <c r="E870" s="217"/>
      <c r="F870" s="217"/>
      <c r="G870" s="218"/>
      <c r="H870" s="218"/>
      <c r="I870" s="218"/>
      <c r="J870" s="218"/>
      <c r="K870" s="218"/>
      <c r="L870" s="217"/>
      <c r="M870" s="217"/>
      <c r="N870" s="217"/>
      <c r="O870" s="217"/>
    </row>
    <row r="871" spans="1:15" x14ac:dyDescent="0.2">
      <c r="A871" s="217"/>
      <c r="B871" s="217"/>
      <c r="C871" s="217"/>
      <c r="D871" s="217"/>
      <c r="E871" s="217"/>
      <c r="F871" s="217"/>
      <c r="G871" s="218"/>
      <c r="H871" s="218"/>
      <c r="I871" s="218"/>
      <c r="J871" s="218"/>
      <c r="K871" s="218"/>
      <c r="L871" s="217"/>
      <c r="M871" s="217"/>
      <c r="N871" s="217"/>
      <c r="O871" s="217"/>
    </row>
    <row r="872" spans="1:15" x14ac:dyDescent="0.2">
      <c r="A872" s="217"/>
      <c r="B872" s="217"/>
      <c r="C872" s="217"/>
      <c r="D872" s="217"/>
      <c r="E872" s="217"/>
      <c r="F872" s="217"/>
      <c r="G872" s="218"/>
      <c r="H872" s="218"/>
      <c r="I872" s="218"/>
      <c r="J872" s="218"/>
      <c r="K872" s="218"/>
      <c r="L872" s="217"/>
      <c r="M872" s="217"/>
      <c r="N872" s="217"/>
      <c r="O872" s="217"/>
    </row>
    <row r="873" spans="1:15" x14ac:dyDescent="0.2">
      <c r="A873" s="217"/>
      <c r="B873" s="217"/>
      <c r="C873" s="217"/>
      <c r="D873" s="217"/>
      <c r="E873" s="217"/>
      <c r="F873" s="217"/>
      <c r="G873" s="218"/>
      <c r="H873" s="218"/>
      <c r="I873" s="218"/>
      <c r="J873" s="218"/>
      <c r="K873" s="218"/>
      <c r="L873" s="217"/>
      <c r="M873" s="217"/>
      <c r="N873" s="217"/>
      <c r="O873" s="217"/>
    </row>
    <row r="874" spans="1:15" x14ac:dyDescent="0.2">
      <c r="A874" s="217"/>
      <c r="B874" s="217"/>
      <c r="C874" s="217"/>
      <c r="D874" s="217"/>
      <c r="E874" s="217"/>
      <c r="F874" s="217"/>
      <c r="G874" s="218"/>
      <c r="H874" s="218"/>
      <c r="I874" s="218"/>
      <c r="J874" s="218"/>
      <c r="K874" s="218"/>
      <c r="L874" s="217"/>
      <c r="M874" s="217"/>
      <c r="N874" s="217"/>
      <c r="O874" s="217"/>
    </row>
    <row r="875" spans="1:15" x14ac:dyDescent="0.2">
      <c r="A875" s="217"/>
      <c r="B875" s="217"/>
      <c r="C875" s="217"/>
      <c r="D875" s="217"/>
      <c r="E875" s="217"/>
      <c r="F875" s="217"/>
      <c r="G875" s="218"/>
      <c r="H875" s="218"/>
      <c r="I875" s="218"/>
      <c r="J875" s="218"/>
      <c r="K875" s="218"/>
      <c r="L875" s="217"/>
      <c r="M875" s="217"/>
      <c r="N875" s="217"/>
      <c r="O875" s="217"/>
    </row>
    <row r="876" spans="1:15" x14ac:dyDescent="0.2">
      <c r="A876" s="217"/>
      <c r="B876" s="217"/>
      <c r="C876" s="217"/>
      <c r="D876" s="217"/>
      <c r="E876" s="217"/>
      <c r="F876" s="217"/>
      <c r="G876" s="218"/>
      <c r="H876" s="218"/>
      <c r="I876" s="218"/>
      <c r="J876" s="218"/>
      <c r="K876" s="218"/>
      <c r="L876" s="217"/>
      <c r="M876" s="217"/>
      <c r="N876" s="217"/>
      <c r="O876" s="217"/>
    </row>
    <row r="877" spans="1:15" x14ac:dyDescent="0.2">
      <c r="A877" s="217"/>
      <c r="B877" s="217"/>
      <c r="C877" s="217"/>
      <c r="D877" s="217"/>
      <c r="E877" s="217"/>
      <c r="F877" s="217"/>
      <c r="G877" s="218"/>
      <c r="H877" s="218"/>
      <c r="I877" s="218"/>
      <c r="J877" s="218"/>
      <c r="K877" s="218"/>
      <c r="L877" s="217"/>
      <c r="M877" s="217"/>
      <c r="N877" s="217"/>
      <c r="O877" s="217"/>
    </row>
    <row r="878" spans="1:15" x14ac:dyDescent="0.2">
      <c r="A878" s="217"/>
      <c r="B878" s="217"/>
      <c r="C878" s="217"/>
      <c r="D878" s="217"/>
      <c r="E878" s="217"/>
      <c r="F878" s="217"/>
      <c r="G878" s="218"/>
      <c r="H878" s="218"/>
      <c r="I878" s="218"/>
      <c r="J878" s="218"/>
      <c r="K878" s="218"/>
      <c r="L878" s="217"/>
      <c r="M878" s="217"/>
      <c r="N878" s="217"/>
      <c r="O878" s="217"/>
    </row>
    <row r="879" spans="1:15" x14ac:dyDescent="0.2">
      <c r="A879" s="217"/>
      <c r="B879" s="217"/>
      <c r="C879" s="217"/>
      <c r="D879" s="217"/>
      <c r="E879" s="217"/>
      <c r="F879" s="217"/>
      <c r="G879" s="218"/>
      <c r="H879" s="218"/>
      <c r="I879" s="218"/>
      <c r="J879" s="218"/>
      <c r="K879" s="218"/>
      <c r="L879" s="217"/>
      <c r="M879" s="217"/>
      <c r="N879" s="217"/>
      <c r="O879" s="217"/>
    </row>
    <row r="880" spans="1:15" x14ac:dyDescent="0.2">
      <c r="A880" s="217"/>
      <c r="B880" s="217"/>
      <c r="C880" s="217"/>
      <c r="D880" s="217"/>
      <c r="E880" s="217"/>
      <c r="F880" s="217"/>
      <c r="G880" s="218"/>
      <c r="H880" s="218"/>
      <c r="I880" s="218"/>
      <c r="J880" s="218"/>
      <c r="K880" s="218"/>
      <c r="L880" s="217"/>
      <c r="M880" s="217"/>
      <c r="N880" s="217"/>
      <c r="O880" s="217"/>
    </row>
    <row r="881" spans="1:15" x14ac:dyDescent="0.2">
      <c r="A881" s="217"/>
      <c r="B881" s="217"/>
      <c r="C881" s="217"/>
      <c r="D881" s="217"/>
      <c r="E881" s="217"/>
      <c r="F881" s="217"/>
      <c r="G881" s="218"/>
      <c r="H881" s="218"/>
      <c r="I881" s="218"/>
      <c r="J881" s="218"/>
      <c r="K881" s="218"/>
      <c r="L881" s="217"/>
      <c r="M881" s="217"/>
      <c r="N881" s="217"/>
      <c r="O881" s="217"/>
    </row>
    <row r="882" spans="1:15" x14ac:dyDescent="0.2">
      <c r="A882" s="217"/>
      <c r="B882" s="217"/>
      <c r="C882" s="217"/>
      <c r="D882" s="217"/>
      <c r="E882" s="217"/>
      <c r="F882" s="217"/>
      <c r="G882" s="218"/>
      <c r="H882" s="218"/>
      <c r="I882" s="218"/>
      <c r="J882" s="218"/>
      <c r="K882" s="218"/>
      <c r="L882" s="217"/>
      <c r="M882" s="217"/>
      <c r="N882" s="217"/>
      <c r="O882" s="217"/>
    </row>
    <row r="883" spans="1:15" x14ac:dyDescent="0.2">
      <c r="A883" s="217"/>
      <c r="B883" s="217"/>
      <c r="C883" s="217"/>
      <c r="D883" s="217"/>
      <c r="E883" s="217"/>
      <c r="F883" s="217"/>
      <c r="G883" s="218"/>
      <c r="H883" s="218"/>
      <c r="I883" s="218"/>
      <c r="J883" s="218"/>
      <c r="K883" s="218"/>
      <c r="L883" s="217"/>
      <c r="M883" s="217"/>
      <c r="N883" s="217"/>
      <c r="O883" s="217"/>
    </row>
    <row r="884" spans="1:15" x14ac:dyDescent="0.2">
      <c r="A884" s="217"/>
      <c r="B884" s="217"/>
      <c r="C884" s="217"/>
      <c r="D884" s="217"/>
      <c r="E884" s="217"/>
      <c r="F884" s="217"/>
      <c r="G884" s="218"/>
      <c r="H884" s="218"/>
      <c r="I884" s="218"/>
      <c r="J884" s="218"/>
      <c r="K884" s="218"/>
      <c r="L884" s="217"/>
      <c r="M884" s="217"/>
      <c r="N884" s="217"/>
      <c r="O884" s="217"/>
    </row>
    <row r="885" spans="1:15" x14ac:dyDescent="0.2">
      <c r="A885" s="217"/>
      <c r="B885" s="217"/>
      <c r="C885" s="217"/>
      <c r="D885" s="217"/>
      <c r="E885" s="217"/>
      <c r="F885" s="217"/>
      <c r="G885" s="218"/>
      <c r="H885" s="218"/>
      <c r="I885" s="218"/>
      <c r="J885" s="218"/>
      <c r="K885" s="218"/>
      <c r="L885" s="217"/>
      <c r="M885" s="217"/>
      <c r="N885" s="217"/>
      <c r="O885" s="217"/>
    </row>
    <row r="886" spans="1:15" x14ac:dyDescent="0.2">
      <c r="A886" s="217"/>
      <c r="B886" s="217"/>
      <c r="C886" s="217"/>
      <c r="D886" s="217"/>
      <c r="E886" s="217"/>
      <c r="F886" s="217"/>
      <c r="G886" s="218"/>
      <c r="H886" s="218"/>
      <c r="I886" s="218"/>
      <c r="J886" s="218"/>
      <c r="K886" s="218"/>
      <c r="L886" s="217"/>
      <c r="M886" s="217"/>
      <c r="N886" s="217"/>
      <c r="O886" s="217"/>
    </row>
    <row r="887" spans="1:15" x14ac:dyDescent="0.2">
      <c r="A887" s="217"/>
      <c r="B887" s="217"/>
      <c r="C887" s="217"/>
      <c r="D887" s="217"/>
      <c r="E887" s="217"/>
      <c r="F887" s="217"/>
      <c r="G887" s="218"/>
      <c r="H887" s="218"/>
      <c r="I887" s="218"/>
      <c r="J887" s="218"/>
      <c r="K887" s="218"/>
      <c r="L887" s="217"/>
      <c r="M887" s="217"/>
      <c r="N887" s="217"/>
      <c r="O887" s="217"/>
    </row>
    <row r="888" spans="1:15" x14ac:dyDescent="0.2">
      <c r="A888" s="217"/>
      <c r="B888" s="217"/>
      <c r="C888" s="217"/>
      <c r="D888" s="217"/>
      <c r="E888" s="217"/>
      <c r="F888" s="217"/>
      <c r="G888" s="218"/>
      <c r="H888" s="218"/>
      <c r="I888" s="218"/>
      <c r="J888" s="218"/>
      <c r="K888" s="218"/>
      <c r="L888" s="217"/>
      <c r="M888" s="217"/>
      <c r="N888" s="217"/>
      <c r="O888" s="217"/>
    </row>
    <row r="889" spans="1:15" x14ac:dyDescent="0.2">
      <c r="A889" s="217"/>
      <c r="B889" s="217"/>
      <c r="C889" s="217"/>
      <c r="D889" s="217"/>
      <c r="E889" s="217"/>
      <c r="F889" s="217"/>
      <c r="G889" s="218"/>
      <c r="H889" s="218"/>
      <c r="I889" s="218"/>
      <c r="J889" s="218"/>
      <c r="K889" s="218"/>
      <c r="L889" s="217"/>
      <c r="M889" s="217"/>
      <c r="N889" s="217"/>
      <c r="O889" s="217"/>
    </row>
    <row r="890" spans="1:15" x14ac:dyDescent="0.2">
      <c r="A890" s="217"/>
      <c r="B890" s="217"/>
      <c r="C890" s="217"/>
      <c r="D890" s="217"/>
      <c r="E890" s="217"/>
      <c r="F890" s="217"/>
      <c r="G890" s="218"/>
      <c r="H890" s="218"/>
      <c r="I890" s="218"/>
      <c r="J890" s="218"/>
      <c r="K890" s="218"/>
      <c r="L890" s="217"/>
      <c r="M890" s="217"/>
      <c r="N890" s="217"/>
      <c r="O890" s="217"/>
    </row>
    <row r="891" spans="1:15" x14ac:dyDescent="0.2">
      <c r="A891" s="217"/>
      <c r="B891" s="217"/>
      <c r="C891" s="217"/>
      <c r="D891" s="217"/>
      <c r="E891" s="217"/>
      <c r="F891" s="217"/>
      <c r="G891" s="218"/>
      <c r="H891" s="218"/>
      <c r="I891" s="218"/>
      <c r="J891" s="218"/>
      <c r="K891" s="218"/>
      <c r="L891" s="217"/>
      <c r="M891" s="217"/>
      <c r="N891" s="217"/>
      <c r="O891" s="217"/>
    </row>
    <row r="892" spans="1:15" x14ac:dyDescent="0.2">
      <c r="A892" s="217"/>
      <c r="B892" s="217"/>
      <c r="C892" s="217"/>
      <c r="D892" s="217"/>
      <c r="E892" s="217"/>
      <c r="F892" s="217"/>
      <c r="G892" s="218"/>
      <c r="H892" s="218"/>
      <c r="I892" s="218"/>
      <c r="J892" s="218"/>
      <c r="K892" s="218"/>
      <c r="L892" s="217"/>
      <c r="M892" s="217"/>
      <c r="N892" s="217"/>
      <c r="O892" s="217"/>
    </row>
    <row r="893" spans="1:15" x14ac:dyDescent="0.2">
      <c r="A893" s="217"/>
      <c r="B893" s="217"/>
      <c r="C893" s="217"/>
      <c r="D893" s="217"/>
      <c r="E893" s="217"/>
      <c r="F893" s="217"/>
      <c r="G893" s="218"/>
      <c r="H893" s="218"/>
      <c r="I893" s="218"/>
      <c r="J893" s="218"/>
      <c r="K893" s="218"/>
      <c r="L893" s="217"/>
      <c r="M893" s="217"/>
      <c r="N893" s="217"/>
      <c r="O893" s="217"/>
    </row>
    <row r="894" spans="1:15" x14ac:dyDescent="0.2">
      <c r="A894" s="217"/>
      <c r="B894" s="217"/>
      <c r="C894" s="217"/>
      <c r="D894" s="217"/>
      <c r="E894" s="217"/>
      <c r="F894" s="217"/>
      <c r="G894" s="218"/>
      <c r="H894" s="218"/>
      <c r="I894" s="218"/>
      <c r="J894" s="218"/>
      <c r="K894" s="218"/>
      <c r="L894" s="217"/>
      <c r="M894" s="217"/>
      <c r="N894" s="217"/>
      <c r="O894" s="217"/>
    </row>
    <row r="895" spans="1:15" x14ac:dyDescent="0.2">
      <c r="A895" s="217"/>
      <c r="B895" s="217"/>
      <c r="C895" s="217"/>
      <c r="D895" s="217"/>
      <c r="E895" s="217"/>
      <c r="F895" s="217"/>
      <c r="G895" s="218"/>
      <c r="H895" s="218"/>
      <c r="I895" s="218"/>
      <c r="J895" s="218"/>
      <c r="K895" s="218"/>
      <c r="L895" s="217"/>
      <c r="M895" s="217"/>
      <c r="N895" s="217"/>
      <c r="O895" s="217"/>
    </row>
    <row r="896" spans="1:15" x14ac:dyDescent="0.2">
      <c r="A896" s="217"/>
      <c r="B896" s="217"/>
      <c r="C896" s="217"/>
      <c r="D896" s="217"/>
      <c r="E896" s="217"/>
      <c r="F896" s="217"/>
      <c r="G896" s="218"/>
      <c r="H896" s="218"/>
      <c r="I896" s="218"/>
      <c r="J896" s="218"/>
      <c r="K896" s="218"/>
      <c r="L896" s="217"/>
      <c r="M896" s="217"/>
      <c r="N896" s="217"/>
      <c r="O896" s="217"/>
    </row>
    <row r="897" spans="1:15" x14ac:dyDescent="0.2">
      <c r="A897" s="217"/>
      <c r="B897" s="217"/>
      <c r="C897" s="217"/>
      <c r="D897" s="217"/>
      <c r="E897" s="217"/>
      <c r="F897" s="217"/>
      <c r="G897" s="218"/>
      <c r="H897" s="218"/>
      <c r="I897" s="218"/>
      <c r="J897" s="218"/>
      <c r="K897" s="218"/>
      <c r="L897" s="217"/>
      <c r="M897" s="217"/>
      <c r="N897" s="217"/>
      <c r="O897" s="217"/>
    </row>
    <row r="898" spans="1:15" x14ac:dyDescent="0.2">
      <c r="A898" s="217"/>
      <c r="B898" s="217"/>
      <c r="C898" s="217"/>
      <c r="D898" s="217"/>
      <c r="E898" s="217"/>
      <c r="F898" s="217"/>
      <c r="G898" s="218"/>
      <c r="H898" s="218"/>
      <c r="I898" s="218"/>
      <c r="J898" s="218"/>
      <c r="K898" s="218"/>
      <c r="L898" s="217"/>
      <c r="M898" s="217"/>
      <c r="N898" s="217"/>
      <c r="O898" s="217"/>
    </row>
    <row r="899" spans="1:15" x14ac:dyDescent="0.2">
      <c r="A899" s="217"/>
      <c r="B899" s="217"/>
      <c r="C899" s="217"/>
      <c r="D899" s="217"/>
      <c r="E899" s="217"/>
      <c r="F899" s="217"/>
      <c r="G899" s="218"/>
      <c r="H899" s="218"/>
      <c r="I899" s="218"/>
      <c r="J899" s="218"/>
      <c r="K899" s="218"/>
      <c r="L899" s="217"/>
      <c r="M899" s="217"/>
      <c r="N899" s="217"/>
      <c r="O899" s="217"/>
    </row>
    <row r="900" spans="1:15" x14ac:dyDescent="0.2">
      <c r="A900" s="217"/>
      <c r="B900" s="217"/>
      <c r="C900" s="217"/>
      <c r="D900" s="217"/>
      <c r="E900" s="217"/>
      <c r="F900" s="217"/>
      <c r="G900" s="218"/>
      <c r="H900" s="218"/>
      <c r="I900" s="218"/>
      <c r="J900" s="218"/>
      <c r="K900" s="218"/>
      <c r="L900" s="217"/>
      <c r="M900" s="217"/>
      <c r="N900" s="217"/>
      <c r="O900" s="217"/>
    </row>
    <row r="901" spans="1:15" x14ac:dyDescent="0.2">
      <c r="A901" s="217"/>
      <c r="B901" s="217"/>
      <c r="C901" s="217"/>
      <c r="D901" s="217"/>
      <c r="E901" s="217"/>
      <c r="F901" s="217"/>
      <c r="G901" s="218"/>
      <c r="H901" s="218"/>
      <c r="I901" s="218"/>
      <c r="J901" s="218"/>
      <c r="K901" s="218"/>
      <c r="L901" s="217"/>
      <c r="M901" s="217"/>
      <c r="N901" s="217"/>
      <c r="O901" s="217"/>
    </row>
    <row r="902" spans="1:15" x14ac:dyDescent="0.2">
      <c r="A902" s="217"/>
      <c r="B902" s="217"/>
      <c r="C902" s="217"/>
      <c r="D902" s="217"/>
      <c r="E902" s="217"/>
      <c r="F902" s="217"/>
      <c r="G902" s="218"/>
      <c r="H902" s="218"/>
      <c r="I902" s="218"/>
      <c r="J902" s="218"/>
      <c r="K902" s="218"/>
      <c r="L902" s="217"/>
      <c r="M902" s="217"/>
      <c r="N902" s="217"/>
      <c r="O902" s="217"/>
    </row>
    <row r="903" spans="1:15" x14ac:dyDescent="0.2">
      <c r="A903" s="217"/>
      <c r="B903" s="217"/>
      <c r="C903" s="217"/>
      <c r="D903" s="217"/>
      <c r="E903" s="217"/>
      <c r="F903" s="217"/>
      <c r="G903" s="218"/>
      <c r="H903" s="218"/>
      <c r="I903" s="218"/>
      <c r="J903" s="218"/>
      <c r="K903" s="218"/>
      <c r="L903" s="217"/>
      <c r="M903" s="217"/>
      <c r="N903" s="217"/>
      <c r="O903" s="217"/>
    </row>
    <row r="904" spans="1:15" x14ac:dyDescent="0.2">
      <c r="A904" s="217"/>
      <c r="B904" s="217"/>
      <c r="C904" s="217"/>
      <c r="D904" s="217"/>
      <c r="E904" s="217"/>
      <c r="F904" s="217"/>
      <c r="G904" s="218"/>
      <c r="H904" s="218"/>
      <c r="I904" s="218"/>
      <c r="J904" s="218"/>
      <c r="K904" s="218"/>
      <c r="L904" s="217"/>
      <c r="M904" s="217"/>
      <c r="N904" s="217"/>
      <c r="O904" s="217"/>
    </row>
    <row r="905" spans="1:15" x14ac:dyDescent="0.2">
      <c r="A905" s="217"/>
      <c r="B905" s="217"/>
      <c r="C905" s="217"/>
      <c r="D905" s="217"/>
      <c r="E905" s="217"/>
      <c r="F905" s="217"/>
      <c r="G905" s="218"/>
      <c r="H905" s="218"/>
      <c r="I905" s="218"/>
      <c r="J905" s="218"/>
      <c r="K905" s="218"/>
      <c r="L905" s="217"/>
      <c r="M905" s="217"/>
      <c r="N905" s="217"/>
      <c r="O905" s="217"/>
    </row>
    <row r="906" spans="1:15" x14ac:dyDescent="0.2">
      <c r="A906" s="217"/>
      <c r="B906" s="217"/>
      <c r="C906" s="217"/>
      <c r="D906" s="217"/>
      <c r="E906" s="217"/>
      <c r="F906" s="217"/>
      <c r="G906" s="218"/>
      <c r="H906" s="218"/>
      <c r="I906" s="218"/>
      <c r="J906" s="218"/>
      <c r="K906" s="218"/>
      <c r="L906" s="217"/>
      <c r="M906" s="217"/>
      <c r="N906" s="217"/>
      <c r="O906" s="217"/>
    </row>
    <row r="907" spans="1:15" x14ac:dyDescent="0.2">
      <c r="A907" s="217"/>
      <c r="B907" s="217"/>
      <c r="C907" s="217"/>
      <c r="D907" s="217"/>
      <c r="E907" s="217"/>
      <c r="F907" s="217"/>
      <c r="G907" s="218"/>
      <c r="H907" s="218"/>
      <c r="I907" s="218"/>
      <c r="J907" s="218"/>
      <c r="K907" s="218"/>
      <c r="L907" s="217"/>
      <c r="M907" s="217"/>
      <c r="N907" s="217"/>
      <c r="O907" s="217"/>
    </row>
    <row r="908" spans="1:15" x14ac:dyDescent="0.2">
      <c r="A908" s="217"/>
      <c r="B908" s="217"/>
      <c r="C908" s="217"/>
      <c r="D908" s="217"/>
      <c r="E908" s="217"/>
      <c r="F908" s="217"/>
      <c r="G908" s="218"/>
      <c r="H908" s="218"/>
      <c r="I908" s="218"/>
      <c r="J908" s="218"/>
      <c r="K908" s="218"/>
      <c r="L908" s="217"/>
      <c r="M908" s="217"/>
      <c r="N908" s="217"/>
      <c r="O908" s="217"/>
    </row>
    <row r="909" spans="1:15" x14ac:dyDescent="0.2">
      <c r="A909" s="217"/>
      <c r="B909" s="217"/>
      <c r="C909" s="217"/>
      <c r="D909" s="217"/>
      <c r="E909" s="217"/>
      <c r="F909" s="217"/>
      <c r="G909" s="218"/>
      <c r="H909" s="218"/>
      <c r="I909" s="218"/>
      <c r="J909" s="218"/>
      <c r="K909" s="218"/>
      <c r="L909" s="217"/>
      <c r="M909" s="217"/>
      <c r="N909" s="217"/>
      <c r="O909" s="217"/>
    </row>
    <row r="910" spans="1:15" x14ac:dyDescent="0.2">
      <c r="A910" s="217"/>
      <c r="B910" s="217"/>
      <c r="C910" s="217"/>
      <c r="D910" s="217"/>
      <c r="E910" s="217"/>
      <c r="F910" s="217"/>
      <c r="G910" s="218"/>
      <c r="H910" s="218"/>
      <c r="I910" s="218"/>
      <c r="J910" s="218"/>
      <c r="K910" s="218"/>
      <c r="L910" s="217"/>
      <c r="M910" s="217"/>
      <c r="N910" s="217"/>
      <c r="O910" s="217"/>
    </row>
    <row r="911" spans="1:15" x14ac:dyDescent="0.2">
      <c r="A911" s="217"/>
      <c r="B911" s="217"/>
      <c r="C911" s="217"/>
      <c r="D911" s="217"/>
      <c r="E911" s="217"/>
      <c r="F911" s="217"/>
      <c r="G911" s="218"/>
      <c r="H911" s="218"/>
      <c r="I911" s="218"/>
      <c r="J911" s="218"/>
      <c r="K911" s="218"/>
      <c r="L911" s="217"/>
      <c r="M911" s="217"/>
      <c r="N911" s="217"/>
      <c r="O911" s="217"/>
    </row>
    <row r="912" spans="1:15" x14ac:dyDescent="0.2">
      <c r="A912" s="217"/>
      <c r="B912" s="217"/>
      <c r="C912" s="217"/>
      <c r="D912" s="217"/>
      <c r="E912" s="217"/>
      <c r="F912" s="217"/>
      <c r="G912" s="218"/>
      <c r="H912" s="218"/>
      <c r="I912" s="218"/>
      <c r="J912" s="218"/>
      <c r="K912" s="218"/>
      <c r="L912" s="217"/>
      <c r="M912" s="217"/>
      <c r="N912" s="217"/>
      <c r="O912" s="217"/>
    </row>
    <row r="913" spans="1:15" x14ac:dyDescent="0.2">
      <c r="A913" s="217"/>
      <c r="B913" s="217"/>
      <c r="C913" s="217"/>
      <c r="D913" s="217"/>
      <c r="E913" s="217"/>
      <c r="F913" s="217"/>
      <c r="G913" s="218"/>
      <c r="H913" s="218"/>
      <c r="I913" s="218"/>
      <c r="J913" s="218"/>
      <c r="K913" s="218"/>
      <c r="L913" s="217"/>
      <c r="M913" s="217"/>
      <c r="N913" s="217"/>
      <c r="O913" s="217"/>
    </row>
    <row r="914" spans="1:15" x14ac:dyDescent="0.2">
      <c r="A914" s="217"/>
      <c r="B914" s="217"/>
      <c r="C914" s="217"/>
      <c r="D914" s="217"/>
      <c r="E914" s="217"/>
      <c r="F914" s="217"/>
      <c r="G914" s="218"/>
      <c r="H914" s="218"/>
      <c r="I914" s="218"/>
      <c r="J914" s="218"/>
      <c r="K914" s="218"/>
      <c r="L914" s="217"/>
      <c r="M914" s="217"/>
      <c r="N914" s="217"/>
      <c r="O914" s="217"/>
    </row>
    <row r="915" spans="1:15" x14ac:dyDescent="0.2">
      <c r="A915" s="217"/>
      <c r="B915" s="217"/>
      <c r="C915" s="217"/>
      <c r="D915" s="217"/>
      <c r="E915" s="217"/>
      <c r="F915" s="217"/>
      <c r="G915" s="218"/>
      <c r="H915" s="218"/>
      <c r="I915" s="218"/>
      <c r="J915" s="218"/>
      <c r="K915" s="218"/>
      <c r="L915" s="217"/>
      <c r="M915" s="217"/>
      <c r="N915" s="217"/>
      <c r="O915" s="217"/>
    </row>
    <row r="916" spans="1:15" x14ac:dyDescent="0.2">
      <c r="A916" s="217"/>
      <c r="B916" s="217"/>
      <c r="C916" s="217"/>
      <c r="D916" s="217"/>
      <c r="E916" s="217"/>
      <c r="F916" s="217"/>
      <c r="G916" s="218"/>
      <c r="H916" s="218"/>
      <c r="I916" s="218"/>
      <c r="J916" s="218"/>
      <c r="K916" s="218"/>
      <c r="L916" s="217"/>
      <c r="M916" s="217"/>
      <c r="N916" s="217"/>
      <c r="O916" s="217"/>
    </row>
    <row r="917" spans="1:15" x14ac:dyDescent="0.2">
      <c r="A917" s="217"/>
      <c r="B917" s="217"/>
      <c r="C917" s="217"/>
      <c r="D917" s="217"/>
      <c r="E917" s="217"/>
      <c r="F917" s="217"/>
      <c r="G917" s="218"/>
      <c r="H917" s="218"/>
      <c r="I917" s="218"/>
      <c r="J917" s="218"/>
      <c r="K917" s="218"/>
      <c r="L917" s="217"/>
      <c r="M917" s="217"/>
      <c r="N917" s="217"/>
      <c r="O917" s="217"/>
    </row>
    <row r="918" spans="1:15" x14ac:dyDescent="0.2">
      <c r="A918" s="217"/>
      <c r="B918" s="217"/>
      <c r="C918" s="217"/>
      <c r="D918" s="217"/>
      <c r="E918" s="217"/>
      <c r="F918" s="217"/>
      <c r="G918" s="218"/>
      <c r="H918" s="218"/>
      <c r="I918" s="218"/>
      <c r="J918" s="218"/>
      <c r="K918" s="218"/>
      <c r="L918" s="217"/>
      <c r="M918" s="217"/>
      <c r="N918" s="217"/>
      <c r="O918" s="217"/>
    </row>
    <row r="919" spans="1:15" x14ac:dyDescent="0.2">
      <c r="A919" s="217"/>
      <c r="B919" s="217"/>
      <c r="C919" s="217"/>
      <c r="D919" s="217"/>
      <c r="E919" s="217"/>
      <c r="F919" s="217"/>
      <c r="G919" s="218"/>
      <c r="H919" s="218"/>
      <c r="I919" s="218"/>
      <c r="J919" s="218"/>
      <c r="K919" s="218"/>
      <c r="L919" s="217"/>
      <c r="M919" s="217"/>
      <c r="N919" s="217"/>
      <c r="O919" s="217"/>
    </row>
    <row r="920" spans="1:15" x14ac:dyDescent="0.2">
      <c r="A920" s="217"/>
      <c r="B920" s="217"/>
      <c r="C920" s="217"/>
      <c r="D920" s="217"/>
      <c r="E920" s="217"/>
      <c r="F920" s="217"/>
      <c r="G920" s="218"/>
      <c r="H920" s="218"/>
      <c r="I920" s="218"/>
      <c r="J920" s="218"/>
      <c r="K920" s="218"/>
      <c r="L920" s="217"/>
      <c r="M920" s="217"/>
      <c r="N920" s="217"/>
      <c r="O920" s="217"/>
    </row>
    <row r="921" spans="1:15" x14ac:dyDescent="0.2">
      <c r="A921" s="217"/>
      <c r="B921" s="217"/>
      <c r="C921" s="217"/>
      <c r="D921" s="217"/>
      <c r="E921" s="217"/>
      <c r="F921" s="217"/>
      <c r="G921" s="218"/>
      <c r="H921" s="218"/>
      <c r="I921" s="218"/>
      <c r="J921" s="218"/>
      <c r="K921" s="218"/>
      <c r="L921" s="217"/>
      <c r="M921" s="217"/>
      <c r="N921" s="217"/>
      <c r="O921" s="217"/>
    </row>
    <row r="922" spans="1:15" x14ac:dyDescent="0.2">
      <c r="A922" s="217"/>
      <c r="B922" s="217"/>
      <c r="C922" s="217"/>
      <c r="D922" s="217"/>
      <c r="E922" s="217"/>
      <c r="F922" s="217"/>
      <c r="G922" s="218"/>
      <c r="H922" s="218"/>
      <c r="I922" s="218"/>
      <c r="J922" s="218"/>
      <c r="K922" s="218"/>
      <c r="L922" s="217"/>
      <c r="M922" s="217"/>
      <c r="N922" s="217"/>
      <c r="O922" s="217"/>
    </row>
    <row r="923" spans="1:15" x14ac:dyDescent="0.2">
      <c r="A923" s="217"/>
      <c r="B923" s="217"/>
      <c r="C923" s="217"/>
      <c r="D923" s="217"/>
      <c r="E923" s="217"/>
      <c r="F923" s="217"/>
      <c r="G923" s="218"/>
      <c r="H923" s="218"/>
      <c r="I923" s="218"/>
      <c r="J923" s="218"/>
      <c r="K923" s="218"/>
      <c r="L923" s="217"/>
      <c r="M923" s="217"/>
      <c r="N923" s="217"/>
      <c r="O923" s="217"/>
    </row>
    <row r="924" spans="1:15" x14ac:dyDescent="0.2">
      <c r="A924" s="217"/>
      <c r="B924" s="217"/>
      <c r="C924" s="217"/>
      <c r="D924" s="217"/>
      <c r="E924" s="217"/>
      <c r="F924" s="217"/>
      <c r="G924" s="218"/>
      <c r="H924" s="218"/>
      <c r="I924" s="218"/>
      <c r="J924" s="218"/>
      <c r="K924" s="218"/>
      <c r="L924" s="217"/>
      <c r="M924" s="217"/>
      <c r="N924" s="217"/>
      <c r="O924" s="217"/>
    </row>
    <row r="925" spans="1:15" x14ac:dyDescent="0.2">
      <c r="A925" s="217"/>
      <c r="B925" s="217"/>
      <c r="C925" s="217"/>
      <c r="D925" s="217"/>
      <c r="E925" s="217"/>
      <c r="F925" s="217"/>
      <c r="G925" s="218"/>
      <c r="H925" s="218"/>
      <c r="I925" s="218"/>
      <c r="J925" s="218"/>
      <c r="K925" s="218"/>
      <c r="L925" s="217"/>
      <c r="M925" s="217"/>
      <c r="N925" s="217"/>
      <c r="O925" s="217"/>
    </row>
    <row r="926" spans="1:15" x14ac:dyDescent="0.2">
      <c r="A926" s="217"/>
      <c r="B926" s="217"/>
      <c r="C926" s="217"/>
      <c r="D926" s="217"/>
      <c r="E926" s="217"/>
      <c r="F926" s="217"/>
      <c r="G926" s="218"/>
      <c r="H926" s="218"/>
      <c r="I926" s="218"/>
      <c r="J926" s="218"/>
      <c r="K926" s="218"/>
      <c r="L926" s="217"/>
      <c r="M926" s="217"/>
      <c r="N926" s="217"/>
      <c r="O926" s="217"/>
    </row>
    <row r="927" spans="1:15" x14ac:dyDescent="0.2">
      <c r="A927" s="217"/>
      <c r="B927" s="217"/>
      <c r="C927" s="217"/>
      <c r="D927" s="217"/>
      <c r="E927" s="217"/>
      <c r="F927" s="217"/>
      <c r="G927" s="218"/>
      <c r="H927" s="218"/>
      <c r="I927" s="218"/>
      <c r="J927" s="218"/>
      <c r="K927" s="218"/>
      <c r="L927" s="217"/>
      <c r="M927" s="217"/>
      <c r="N927" s="217"/>
      <c r="O927" s="217"/>
    </row>
    <row r="928" spans="1:15" x14ac:dyDescent="0.2">
      <c r="A928" s="217"/>
      <c r="B928" s="217"/>
      <c r="C928" s="217"/>
      <c r="D928" s="217"/>
      <c r="E928" s="217"/>
      <c r="F928" s="217"/>
      <c r="G928" s="218"/>
      <c r="H928" s="218"/>
      <c r="I928" s="218"/>
      <c r="J928" s="218"/>
      <c r="K928" s="218"/>
      <c r="L928" s="217"/>
      <c r="M928" s="217"/>
      <c r="N928" s="217"/>
      <c r="O928" s="217"/>
    </row>
    <row r="929" spans="1:15" x14ac:dyDescent="0.2">
      <c r="A929" s="217"/>
      <c r="B929" s="217"/>
      <c r="C929" s="217"/>
      <c r="D929" s="217"/>
      <c r="E929" s="217"/>
      <c r="F929" s="217"/>
      <c r="G929" s="218"/>
      <c r="H929" s="218"/>
      <c r="I929" s="218"/>
      <c r="J929" s="218"/>
      <c r="K929" s="218"/>
      <c r="L929" s="217"/>
      <c r="M929" s="217"/>
      <c r="N929" s="217"/>
      <c r="O929" s="217"/>
    </row>
    <row r="930" spans="1:15" x14ac:dyDescent="0.2">
      <c r="A930" s="217"/>
      <c r="B930" s="217"/>
      <c r="C930" s="217"/>
      <c r="D930" s="217"/>
      <c r="E930" s="217"/>
      <c r="F930" s="217"/>
      <c r="G930" s="218"/>
      <c r="H930" s="218"/>
      <c r="I930" s="218"/>
      <c r="J930" s="218"/>
      <c r="K930" s="218"/>
      <c r="L930" s="217"/>
      <c r="M930" s="217"/>
      <c r="N930" s="217"/>
      <c r="O930" s="217"/>
    </row>
    <row r="931" spans="1:15" x14ac:dyDescent="0.2">
      <c r="A931" s="217"/>
      <c r="B931" s="217"/>
      <c r="C931" s="217"/>
      <c r="D931" s="217"/>
      <c r="E931" s="217"/>
      <c r="F931" s="217"/>
      <c r="G931" s="218"/>
      <c r="H931" s="218"/>
      <c r="I931" s="218"/>
      <c r="J931" s="218"/>
      <c r="K931" s="218"/>
      <c r="L931" s="217"/>
      <c r="M931" s="217"/>
      <c r="N931" s="217"/>
      <c r="O931" s="217"/>
    </row>
    <row r="932" spans="1:15" x14ac:dyDescent="0.2">
      <c r="A932" s="217"/>
      <c r="B932" s="217"/>
      <c r="C932" s="217"/>
      <c r="D932" s="217"/>
      <c r="E932" s="217"/>
      <c r="F932" s="217"/>
      <c r="G932" s="218"/>
      <c r="H932" s="218"/>
      <c r="I932" s="218"/>
      <c r="J932" s="218"/>
      <c r="K932" s="218"/>
      <c r="L932" s="217"/>
      <c r="M932" s="217"/>
      <c r="N932" s="217"/>
      <c r="O932" s="217"/>
    </row>
    <row r="933" spans="1:15" x14ac:dyDescent="0.2">
      <c r="A933" s="217"/>
      <c r="B933" s="217"/>
      <c r="C933" s="217"/>
      <c r="D933" s="217"/>
      <c r="E933" s="217"/>
      <c r="F933" s="217"/>
      <c r="G933" s="218"/>
      <c r="H933" s="218"/>
      <c r="I933" s="218"/>
      <c r="J933" s="218"/>
      <c r="K933" s="218"/>
      <c r="L933" s="217"/>
      <c r="M933" s="217"/>
      <c r="N933" s="217"/>
      <c r="O933" s="217"/>
    </row>
    <row r="934" spans="1:15" x14ac:dyDescent="0.2">
      <c r="A934" s="217"/>
      <c r="B934" s="217"/>
      <c r="C934" s="217"/>
      <c r="D934" s="217"/>
      <c r="E934" s="217"/>
      <c r="F934" s="217"/>
      <c r="G934" s="218"/>
      <c r="H934" s="218"/>
      <c r="I934" s="218"/>
      <c r="J934" s="218"/>
      <c r="K934" s="218"/>
      <c r="L934" s="217"/>
      <c r="M934" s="217"/>
      <c r="N934" s="217"/>
      <c r="O934" s="217"/>
    </row>
    <row r="935" spans="1:15" x14ac:dyDescent="0.2">
      <c r="A935" s="217"/>
      <c r="B935" s="217"/>
      <c r="C935" s="217"/>
      <c r="D935" s="217"/>
      <c r="E935" s="217"/>
      <c r="F935" s="217"/>
      <c r="G935" s="218"/>
      <c r="H935" s="218"/>
      <c r="I935" s="218"/>
      <c r="J935" s="218"/>
      <c r="K935" s="218"/>
      <c r="L935" s="217"/>
      <c r="M935" s="217"/>
      <c r="N935" s="217"/>
      <c r="O935" s="217"/>
    </row>
    <row r="936" spans="1:15" x14ac:dyDescent="0.2">
      <c r="A936" s="217"/>
      <c r="B936" s="217"/>
      <c r="C936" s="217"/>
      <c r="D936" s="217"/>
      <c r="E936" s="217"/>
      <c r="F936" s="217"/>
      <c r="G936" s="218"/>
      <c r="H936" s="218"/>
      <c r="I936" s="218"/>
      <c r="J936" s="218"/>
      <c r="K936" s="218"/>
      <c r="L936" s="217"/>
      <c r="M936" s="217"/>
      <c r="N936" s="217"/>
      <c r="O936" s="217"/>
    </row>
    <row r="937" spans="1:15" x14ac:dyDescent="0.2">
      <c r="A937" s="217"/>
      <c r="B937" s="217"/>
      <c r="C937" s="217"/>
      <c r="D937" s="217"/>
      <c r="E937" s="217"/>
      <c r="F937" s="217"/>
      <c r="G937" s="218"/>
      <c r="H937" s="218"/>
      <c r="I937" s="218"/>
      <c r="J937" s="218"/>
      <c r="K937" s="218"/>
      <c r="L937" s="217"/>
      <c r="M937" s="217"/>
      <c r="N937" s="217"/>
      <c r="O937" s="217"/>
    </row>
    <row r="938" spans="1:15" x14ac:dyDescent="0.2">
      <c r="A938" s="217"/>
      <c r="B938" s="217"/>
      <c r="C938" s="217"/>
      <c r="D938" s="217"/>
      <c r="E938" s="217"/>
      <c r="F938" s="217"/>
      <c r="G938" s="218"/>
      <c r="H938" s="218"/>
      <c r="I938" s="218"/>
      <c r="J938" s="218"/>
      <c r="K938" s="218"/>
      <c r="L938" s="217"/>
      <c r="M938" s="217"/>
      <c r="N938" s="217"/>
      <c r="O938" s="217"/>
    </row>
    <row r="939" spans="1:15" x14ac:dyDescent="0.2">
      <c r="A939" s="217"/>
      <c r="B939" s="217"/>
      <c r="C939" s="217"/>
      <c r="D939" s="217"/>
      <c r="E939" s="217"/>
      <c r="F939" s="217"/>
      <c r="G939" s="218"/>
      <c r="H939" s="218"/>
      <c r="I939" s="218"/>
      <c r="J939" s="218"/>
      <c r="K939" s="218"/>
      <c r="L939" s="217"/>
      <c r="M939" s="217"/>
      <c r="N939" s="217"/>
      <c r="O939" s="217"/>
    </row>
    <row r="940" spans="1:15" x14ac:dyDescent="0.2">
      <c r="A940" s="217"/>
      <c r="B940" s="217"/>
      <c r="C940" s="217"/>
      <c r="D940" s="217"/>
      <c r="E940" s="217"/>
      <c r="F940" s="217"/>
      <c r="G940" s="218"/>
      <c r="H940" s="218"/>
      <c r="I940" s="218"/>
      <c r="J940" s="218"/>
      <c r="K940" s="218"/>
      <c r="L940" s="217"/>
      <c r="M940" s="217"/>
      <c r="N940" s="217"/>
      <c r="O940" s="217"/>
    </row>
    <row r="941" spans="1:15" x14ac:dyDescent="0.2">
      <c r="A941" s="217"/>
      <c r="B941" s="217"/>
      <c r="C941" s="217"/>
      <c r="D941" s="217"/>
      <c r="E941" s="217"/>
      <c r="F941" s="217"/>
      <c r="G941" s="218"/>
      <c r="H941" s="218"/>
      <c r="I941" s="218"/>
      <c r="J941" s="218"/>
      <c r="K941" s="218"/>
      <c r="L941" s="217"/>
      <c r="M941" s="217"/>
      <c r="N941" s="217"/>
      <c r="O941" s="217"/>
    </row>
    <row r="942" spans="1:15" x14ac:dyDescent="0.2">
      <c r="A942" s="217"/>
      <c r="B942" s="217"/>
      <c r="C942" s="217"/>
      <c r="D942" s="217"/>
      <c r="E942" s="217"/>
      <c r="F942" s="217"/>
      <c r="G942" s="218"/>
      <c r="H942" s="218"/>
      <c r="I942" s="218"/>
      <c r="J942" s="218"/>
      <c r="K942" s="218"/>
      <c r="L942" s="217"/>
      <c r="M942" s="217"/>
      <c r="N942" s="217"/>
      <c r="O942" s="217"/>
    </row>
    <row r="943" spans="1:15" x14ac:dyDescent="0.2">
      <c r="A943" s="217"/>
      <c r="B943" s="217"/>
      <c r="C943" s="217"/>
      <c r="D943" s="217"/>
      <c r="E943" s="217"/>
      <c r="F943" s="217"/>
      <c r="G943" s="218"/>
      <c r="H943" s="218"/>
      <c r="I943" s="218"/>
      <c r="J943" s="218"/>
      <c r="K943" s="218"/>
      <c r="L943" s="217"/>
      <c r="M943" s="217"/>
      <c r="N943" s="217"/>
      <c r="O943" s="217"/>
    </row>
    <row r="944" spans="1:15" x14ac:dyDescent="0.2">
      <c r="A944" s="217"/>
      <c r="B944" s="217"/>
      <c r="C944" s="217"/>
      <c r="D944" s="217"/>
      <c r="E944" s="217"/>
      <c r="F944" s="217"/>
      <c r="G944" s="218"/>
      <c r="H944" s="218"/>
      <c r="I944" s="218"/>
      <c r="J944" s="218"/>
      <c r="K944" s="218"/>
      <c r="L944" s="217"/>
      <c r="M944" s="217"/>
      <c r="N944" s="217"/>
      <c r="O944" s="217"/>
    </row>
    <row r="945" spans="1:15" x14ac:dyDescent="0.2">
      <c r="A945" s="217"/>
      <c r="B945" s="217"/>
      <c r="C945" s="217"/>
      <c r="D945" s="217"/>
      <c r="E945" s="217"/>
      <c r="F945" s="217"/>
      <c r="G945" s="218"/>
      <c r="H945" s="218"/>
      <c r="I945" s="218"/>
      <c r="J945" s="218"/>
      <c r="K945" s="218"/>
      <c r="L945" s="217"/>
      <c r="M945" s="217"/>
      <c r="N945" s="217"/>
      <c r="O945" s="217"/>
    </row>
    <row r="946" spans="1:15" x14ac:dyDescent="0.2">
      <c r="A946" s="217"/>
      <c r="B946" s="217"/>
      <c r="C946" s="217"/>
      <c r="D946" s="217"/>
      <c r="E946" s="217"/>
      <c r="F946" s="217"/>
      <c r="G946" s="218"/>
      <c r="H946" s="218"/>
      <c r="I946" s="218"/>
      <c r="J946" s="218"/>
      <c r="K946" s="218"/>
      <c r="L946" s="217"/>
      <c r="M946" s="217"/>
      <c r="N946" s="217"/>
      <c r="O946" s="217"/>
    </row>
    <row r="947" spans="1:15" x14ac:dyDescent="0.2">
      <c r="A947" s="217"/>
      <c r="B947" s="217"/>
      <c r="C947" s="217"/>
      <c r="D947" s="217"/>
      <c r="E947" s="217"/>
      <c r="F947" s="217"/>
      <c r="G947" s="218"/>
      <c r="H947" s="218"/>
      <c r="I947" s="218"/>
      <c r="J947" s="218"/>
      <c r="K947" s="218"/>
      <c r="L947" s="217"/>
      <c r="M947" s="217"/>
      <c r="N947" s="217"/>
      <c r="O947" s="217"/>
    </row>
    <row r="948" spans="1:15" x14ac:dyDescent="0.2">
      <c r="A948" s="217"/>
      <c r="B948" s="217"/>
      <c r="C948" s="217"/>
      <c r="D948" s="217"/>
      <c r="E948" s="217"/>
      <c r="F948" s="217"/>
      <c r="G948" s="218"/>
      <c r="H948" s="218"/>
      <c r="I948" s="218"/>
      <c r="J948" s="218"/>
      <c r="K948" s="218"/>
      <c r="L948" s="217"/>
      <c r="M948" s="217"/>
      <c r="N948" s="217"/>
      <c r="O948" s="217"/>
    </row>
    <row r="949" spans="1:15" x14ac:dyDescent="0.2">
      <c r="A949" s="217"/>
      <c r="B949" s="217"/>
      <c r="C949" s="217"/>
      <c r="D949" s="217"/>
      <c r="E949" s="217"/>
      <c r="F949" s="217"/>
      <c r="G949" s="218"/>
      <c r="H949" s="218"/>
      <c r="I949" s="218"/>
      <c r="J949" s="218"/>
      <c r="K949" s="218"/>
      <c r="L949" s="217"/>
      <c r="M949" s="217"/>
      <c r="N949" s="217"/>
      <c r="O949" s="217"/>
    </row>
    <row r="950" spans="1:15" x14ac:dyDescent="0.2">
      <c r="A950" s="217"/>
      <c r="B950" s="217"/>
      <c r="C950" s="217"/>
      <c r="D950" s="217"/>
      <c r="E950" s="217"/>
      <c r="F950" s="217"/>
      <c r="G950" s="218"/>
      <c r="H950" s="218"/>
      <c r="I950" s="218"/>
      <c r="J950" s="218"/>
      <c r="K950" s="218"/>
      <c r="L950" s="217"/>
      <c r="M950" s="217"/>
      <c r="N950" s="217"/>
      <c r="O950" s="217"/>
    </row>
    <row r="951" spans="1:15" x14ac:dyDescent="0.2">
      <c r="A951" s="217"/>
      <c r="B951" s="217"/>
      <c r="C951" s="217"/>
      <c r="D951" s="217"/>
      <c r="E951" s="217"/>
      <c r="F951" s="217"/>
      <c r="G951" s="218"/>
      <c r="H951" s="218"/>
      <c r="I951" s="218"/>
      <c r="J951" s="218"/>
      <c r="K951" s="218"/>
      <c r="L951" s="217"/>
      <c r="M951" s="217"/>
      <c r="N951" s="217"/>
      <c r="O951" s="217"/>
    </row>
    <row r="952" spans="1:15" x14ac:dyDescent="0.2">
      <c r="A952" s="217"/>
      <c r="B952" s="217"/>
      <c r="C952" s="217"/>
      <c r="D952" s="217"/>
      <c r="E952" s="217"/>
      <c r="F952" s="217"/>
      <c r="G952" s="218"/>
      <c r="H952" s="218"/>
      <c r="I952" s="218"/>
      <c r="J952" s="218"/>
      <c r="K952" s="218"/>
      <c r="L952" s="217"/>
      <c r="M952" s="217"/>
      <c r="N952" s="217"/>
      <c r="O952" s="217"/>
    </row>
    <row r="953" spans="1:15" x14ac:dyDescent="0.2">
      <c r="A953" s="217"/>
      <c r="B953" s="217"/>
      <c r="C953" s="217"/>
      <c r="D953" s="217"/>
      <c r="E953" s="217"/>
      <c r="F953" s="217"/>
      <c r="G953" s="218"/>
      <c r="H953" s="218"/>
      <c r="I953" s="218"/>
      <c r="J953" s="218"/>
      <c r="K953" s="218"/>
      <c r="L953" s="217"/>
      <c r="M953" s="217"/>
      <c r="N953" s="217"/>
      <c r="O953" s="217"/>
    </row>
    <row r="954" spans="1:15" x14ac:dyDescent="0.2">
      <c r="A954" s="217"/>
      <c r="B954" s="217"/>
      <c r="C954" s="217"/>
      <c r="D954" s="217"/>
      <c r="E954" s="217"/>
      <c r="F954" s="217"/>
      <c r="G954" s="218"/>
      <c r="H954" s="218"/>
      <c r="I954" s="218"/>
      <c r="J954" s="218"/>
      <c r="K954" s="218"/>
      <c r="L954" s="217"/>
      <c r="M954" s="217"/>
      <c r="N954" s="217"/>
      <c r="O954" s="217"/>
    </row>
    <row r="955" spans="1:15" x14ac:dyDescent="0.2">
      <c r="A955" s="217"/>
      <c r="B955" s="217"/>
      <c r="C955" s="217"/>
      <c r="D955" s="217"/>
      <c r="E955" s="217"/>
      <c r="F955" s="217"/>
      <c r="G955" s="218"/>
      <c r="H955" s="218"/>
      <c r="I955" s="218"/>
      <c r="J955" s="218"/>
      <c r="K955" s="218"/>
      <c r="L955" s="217"/>
      <c r="M955" s="217"/>
      <c r="N955" s="217"/>
      <c r="O955" s="217"/>
    </row>
    <row r="956" spans="1:15" x14ac:dyDescent="0.2">
      <c r="A956" s="217"/>
      <c r="B956" s="217"/>
      <c r="C956" s="217"/>
      <c r="D956" s="217"/>
      <c r="E956" s="217"/>
      <c r="F956" s="217"/>
      <c r="G956" s="218"/>
      <c r="H956" s="218"/>
      <c r="I956" s="218"/>
      <c r="J956" s="218"/>
      <c r="K956" s="218"/>
      <c r="L956" s="217"/>
      <c r="M956" s="217"/>
      <c r="N956" s="217"/>
      <c r="O956" s="217"/>
    </row>
    <row r="957" spans="1:15" x14ac:dyDescent="0.2">
      <c r="A957" s="217"/>
      <c r="B957" s="217"/>
      <c r="C957" s="217"/>
      <c r="D957" s="217"/>
      <c r="E957" s="217"/>
      <c r="F957" s="217"/>
      <c r="G957" s="218"/>
      <c r="H957" s="218"/>
      <c r="I957" s="218"/>
      <c r="J957" s="218"/>
      <c r="K957" s="218"/>
      <c r="L957" s="217"/>
      <c r="M957" s="217"/>
      <c r="N957" s="217"/>
      <c r="O957" s="217"/>
    </row>
    <row r="958" spans="1:15" x14ac:dyDescent="0.2">
      <c r="A958" s="217"/>
      <c r="B958" s="217"/>
      <c r="C958" s="217"/>
      <c r="D958" s="217"/>
      <c r="E958" s="217"/>
      <c r="F958" s="217"/>
      <c r="G958" s="218"/>
      <c r="H958" s="218"/>
      <c r="I958" s="218"/>
      <c r="J958" s="218"/>
      <c r="K958" s="218"/>
      <c r="L958" s="217"/>
      <c r="M958" s="217"/>
      <c r="N958" s="217"/>
      <c r="O958" s="217"/>
    </row>
    <row r="959" spans="1:15" x14ac:dyDescent="0.2">
      <c r="A959" s="217"/>
      <c r="B959" s="217"/>
      <c r="C959" s="217"/>
      <c r="D959" s="217"/>
      <c r="E959" s="217"/>
      <c r="F959" s="217"/>
      <c r="G959" s="218"/>
      <c r="H959" s="218"/>
      <c r="I959" s="218"/>
      <c r="J959" s="218"/>
      <c r="K959" s="218"/>
      <c r="L959" s="217"/>
      <c r="M959" s="217"/>
      <c r="N959" s="217"/>
      <c r="O959" s="217"/>
    </row>
    <row r="960" spans="1:15" x14ac:dyDescent="0.2">
      <c r="A960" s="217"/>
      <c r="B960" s="217"/>
      <c r="C960" s="217"/>
      <c r="D960" s="217"/>
      <c r="E960" s="217"/>
      <c r="F960" s="217"/>
      <c r="G960" s="218"/>
      <c r="H960" s="218"/>
      <c r="I960" s="218"/>
      <c r="J960" s="218"/>
      <c r="K960" s="218"/>
      <c r="L960" s="217"/>
      <c r="M960" s="217"/>
      <c r="N960" s="217"/>
      <c r="O960" s="217"/>
    </row>
    <row r="961" spans="1:15" x14ac:dyDescent="0.2">
      <c r="A961" s="217"/>
      <c r="B961" s="217"/>
      <c r="C961" s="217"/>
      <c r="D961" s="217"/>
      <c r="E961" s="217"/>
      <c r="F961" s="217"/>
      <c r="G961" s="218"/>
      <c r="H961" s="218"/>
      <c r="I961" s="218"/>
      <c r="J961" s="218"/>
      <c r="K961" s="218"/>
      <c r="L961" s="217"/>
      <c r="M961" s="217"/>
      <c r="N961" s="217"/>
      <c r="O961" s="217"/>
    </row>
    <row r="962" spans="1:15" x14ac:dyDescent="0.2">
      <c r="A962" s="217"/>
      <c r="B962" s="217"/>
      <c r="C962" s="217"/>
      <c r="D962" s="217"/>
      <c r="E962" s="217"/>
      <c r="F962" s="217"/>
      <c r="G962" s="218"/>
      <c r="H962" s="218"/>
      <c r="I962" s="218"/>
      <c r="J962" s="218"/>
      <c r="K962" s="218"/>
      <c r="L962" s="217"/>
      <c r="M962" s="217"/>
      <c r="N962" s="217"/>
      <c r="O962" s="217"/>
    </row>
    <row r="963" spans="1:15" x14ac:dyDescent="0.2">
      <c r="A963" s="217"/>
      <c r="B963" s="217"/>
      <c r="C963" s="217"/>
      <c r="D963" s="217"/>
      <c r="E963" s="217"/>
      <c r="F963" s="217"/>
      <c r="G963" s="218"/>
      <c r="H963" s="218"/>
      <c r="I963" s="218"/>
      <c r="J963" s="218"/>
      <c r="K963" s="218"/>
      <c r="L963" s="217"/>
      <c r="M963" s="217"/>
      <c r="N963" s="217"/>
      <c r="O963" s="217"/>
    </row>
    <row r="964" spans="1:15" x14ac:dyDescent="0.2">
      <c r="A964" s="217"/>
      <c r="B964" s="217"/>
      <c r="C964" s="217"/>
      <c r="D964" s="217"/>
      <c r="E964" s="217"/>
      <c r="F964" s="217"/>
      <c r="G964" s="218"/>
      <c r="H964" s="218"/>
      <c r="I964" s="218"/>
      <c r="J964" s="218"/>
      <c r="K964" s="218"/>
      <c r="L964" s="217"/>
      <c r="M964" s="217"/>
      <c r="N964" s="217"/>
      <c r="O964" s="217"/>
    </row>
    <row r="965" spans="1:15" x14ac:dyDescent="0.2">
      <c r="A965" s="217"/>
      <c r="B965" s="217"/>
      <c r="C965" s="217"/>
      <c r="D965" s="217"/>
      <c r="E965" s="217"/>
      <c r="F965" s="217"/>
      <c r="G965" s="218"/>
      <c r="H965" s="218"/>
      <c r="I965" s="218"/>
      <c r="J965" s="218"/>
      <c r="K965" s="218"/>
      <c r="L965" s="217"/>
      <c r="M965" s="217"/>
      <c r="N965" s="217"/>
      <c r="O965" s="217"/>
    </row>
    <row r="966" spans="1:15" x14ac:dyDescent="0.2">
      <c r="A966" s="217"/>
      <c r="B966" s="217"/>
      <c r="C966" s="217"/>
      <c r="D966" s="217"/>
      <c r="E966" s="217"/>
      <c r="F966" s="217"/>
      <c r="G966" s="218"/>
      <c r="H966" s="218"/>
      <c r="I966" s="218"/>
      <c r="J966" s="218"/>
      <c r="K966" s="218"/>
      <c r="L966" s="217"/>
      <c r="M966" s="217"/>
      <c r="N966" s="217"/>
      <c r="O966" s="217"/>
    </row>
    <row r="967" spans="1:15" x14ac:dyDescent="0.2">
      <c r="A967" s="217"/>
      <c r="B967" s="217"/>
      <c r="C967" s="217"/>
      <c r="D967" s="217"/>
      <c r="E967" s="217"/>
      <c r="F967" s="217"/>
      <c r="G967" s="218"/>
      <c r="H967" s="218"/>
      <c r="I967" s="218"/>
      <c r="J967" s="218"/>
      <c r="K967" s="218"/>
      <c r="L967" s="217"/>
      <c r="M967" s="217"/>
      <c r="N967" s="217"/>
      <c r="O967" s="217"/>
    </row>
    <row r="968" spans="1:15" x14ac:dyDescent="0.2">
      <c r="A968" s="217"/>
      <c r="B968" s="217"/>
      <c r="C968" s="217"/>
      <c r="D968" s="217"/>
      <c r="E968" s="217"/>
      <c r="F968" s="217"/>
      <c r="G968" s="218"/>
      <c r="H968" s="218"/>
      <c r="I968" s="218"/>
      <c r="J968" s="218"/>
      <c r="K968" s="218"/>
      <c r="L968" s="217"/>
      <c r="M968" s="217"/>
      <c r="N968" s="217"/>
      <c r="O968" s="217"/>
    </row>
    <row r="969" spans="1:15" x14ac:dyDescent="0.2">
      <c r="A969" s="217"/>
      <c r="B969" s="217"/>
      <c r="C969" s="217"/>
      <c r="D969" s="217"/>
      <c r="E969" s="217"/>
      <c r="F969" s="217"/>
      <c r="G969" s="218"/>
      <c r="H969" s="218"/>
      <c r="I969" s="218"/>
      <c r="J969" s="218"/>
      <c r="K969" s="218"/>
      <c r="L969" s="217"/>
      <c r="M969" s="217"/>
      <c r="N969" s="217"/>
      <c r="O969" s="217"/>
    </row>
    <row r="970" spans="1:15" x14ac:dyDescent="0.2">
      <c r="A970" s="217"/>
      <c r="B970" s="217"/>
      <c r="C970" s="217"/>
      <c r="D970" s="217"/>
      <c r="E970" s="217"/>
      <c r="F970" s="217"/>
      <c r="G970" s="218"/>
      <c r="H970" s="218"/>
      <c r="I970" s="218"/>
      <c r="J970" s="218"/>
      <c r="K970" s="218"/>
      <c r="L970" s="217"/>
      <c r="M970" s="217"/>
      <c r="N970" s="217"/>
      <c r="O970" s="217"/>
    </row>
    <row r="971" spans="1:15" x14ac:dyDescent="0.2">
      <c r="A971" s="217"/>
      <c r="B971" s="217"/>
      <c r="C971" s="217"/>
      <c r="D971" s="217"/>
      <c r="E971" s="217"/>
      <c r="F971" s="217"/>
      <c r="G971" s="218"/>
      <c r="H971" s="218"/>
      <c r="I971" s="218"/>
      <c r="J971" s="218"/>
      <c r="K971" s="218"/>
      <c r="L971" s="217"/>
      <c r="M971" s="217"/>
      <c r="N971" s="217"/>
      <c r="O971" s="217"/>
    </row>
    <row r="972" spans="1:15" x14ac:dyDescent="0.2">
      <c r="A972" s="217"/>
      <c r="B972" s="217"/>
      <c r="C972" s="217"/>
      <c r="D972" s="217"/>
      <c r="E972" s="217"/>
      <c r="F972" s="217"/>
      <c r="G972" s="218"/>
      <c r="H972" s="218"/>
      <c r="I972" s="218"/>
      <c r="J972" s="218"/>
      <c r="K972" s="218"/>
      <c r="L972" s="217"/>
      <c r="M972" s="217"/>
      <c r="N972" s="217"/>
      <c r="O972" s="217"/>
    </row>
    <row r="973" spans="1:15" x14ac:dyDescent="0.2">
      <c r="A973" s="217"/>
      <c r="B973" s="217"/>
      <c r="C973" s="217"/>
      <c r="D973" s="217"/>
      <c r="E973" s="217"/>
      <c r="F973" s="217"/>
      <c r="G973" s="218"/>
      <c r="H973" s="218"/>
      <c r="I973" s="218"/>
      <c r="J973" s="218"/>
      <c r="K973" s="218"/>
      <c r="L973" s="217"/>
      <c r="M973" s="217"/>
      <c r="N973" s="217"/>
      <c r="O973" s="217"/>
    </row>
    <row r="974" spans="1:15" x14ac:dyDescent="0.2">
      <c r="A974" s="217"/>
      <c r="B974" s="217"/>
      <c r="C974" s="217"/>
      <c r="D974" s="217"/>
      <c r="E974" s="217"/>
      <c r="F974" s="217"/>
      <c r="G974" s="218"/>
      <c r="H974" s="218"/>
      <c r="I974" s="218"/>
      <c r="J974" s="218"/>
      <c r="K974" s="218"/>
      <c r="L974" s="217"/>
      <c r="M974" s="217"/>
      <c r="N974" s="217"/>
      <c r="O974" s="217"/>
    </row>
    <row r="975" spans="1:15" x14ac:dyDescent="0.2">
      <c r="A975" s="217"/>
      <c r="B975" s="217"/>
      <c r="C975" s="217"/>
      <c r="D975" s="217"/>
      <c r="E975" s="217"/>
      <c r="F975" s="217"/>
      <c r="G975" s="218"/>
      <c r="H975" s="218"/>
      <c r="I975" s="218"/>
      <c r="J975" s="218"/>
      <c r="K975" s="218"/>
      <c r="L975" s="217"/>
      <c r="M975" s="217"/>
      <c r="N975" s="217"/>
      <c r="O975" s="217"/>
    </row>
    <row r="976" spans="1:15" x14ac:dyDescent="0.2">
      <c r="A976" s="217"/>
      <c r="B976" s="217"/>
      <c r="C976" s="217"/>
      <c r="D976" s="217"/>
      <c r="E976" s="217"/>
      <c r="F976" s="217"/>
      <c r="G976" s="218"/>
      <c r="H976" s="218"/>
      <c r="I976" s="218"/>
      <c r="J976" s="218"/>
      <c r="K976" s="218"/>
      <c r="L976" s="217"/>
      <c r="M976" s="217"/>
      <c r="N976" s="217"/>
      <c r="O976" s="217"/>
    </row>
    <row r="977" spans="1:15" x14ac:dyDescent="0.2">
      <c r="A977" s="217"/>
      <c r="B977" s="217"/>
      <c r="C977" s="217"/>
      <c r="D977" s="217"/>
      <c r="E977" s="217"/>
      <c r="F977" s="217"/>
      <c r="G977" s="218"/>
      <c r="H977" s="218"/>
      <c r="I977" s="218"/>
      <c r="J977" s="218"/>
      <c r="K977" s="218"/>
      <c r="L977" s="217"/>
      <c r="M977" s="217"/>
      <c r="N977" s="217"/>
      <c r="O977" s="217"/>
    </row>
    <row r="978" spans="1:15" x14ac:dyDescent="0.2">
      <c r="A978" s="217"/>
      <c r="B978" s="217"/>
      <c r="C978" s="217"/>
      <c r="D978" s="217"/>
      <c r="E978" s="217"/>
      <c r="F978" s="217"/>
      <c r="G978" s="218"/>
      <c r="H978" s="218"/>
      <c r="I978" s="218"/>
      <c r="J978" s="218"/>
      <c r="K978" s="218"/>
      <c r="L978" s="217"/>
      <c r="M978" s="217"/>
      <c r="N978" s="217"/>
      <c r="O978" s="217"/>
    </row>
    <row r="979" spans="1:15" x14ac:dyDescent="0.2">
      <c r="A979" s="217"/>
      <c r="B979" s="217"/>
      <c r="C979" s="217"/>
      <c r="D979" s="217"/>
      <c r="E979" s="217"/>
      <c r="F979" s="217"/>
      <c r="G979" s="218"/>
      <c r="H979" s="218"/>
      <c r="I979" s="218"/>
      <c r="J979" s="218"/>
      <c r="K979" s="218"/>
      <c r="L979" s="217"/>
      <c r="M979" s="217"/>
      <c r="N979" s="217"/>
      <c r="O979" s="217"/>
    </row>
    <row r="980" spans="1:15" x14ac:dyDescent="0.2">
      <c r="A980" s="217"/>
      <c r="B980" s="217"/>
      <c r="C980" s="217"/>
      <c r="D980" s="217"/>
      <c r="E980" s="217"/>
      <c r="F980" s="217"/>
      <c r="G980" s="218"/>
      <c r="H980" s="218"/>
      <c r="I980" s="218"/>
      <c r="J980" s="218"/>
      <c r="K980" s="218"/>
      <c r="L980" s="217"/>
      <c r="M980" s="217"/>
      <c r="N980" s="217"/>
      <c r="O980" s="217"/>
    </row>
    <row r="981" spans="1:15" x14ac:dyDescent="0.2">
      <c r="A981" s="217"/>
      <c r="B981" s="217"/>
      <c r="C981" s="217"/>
      <c r="D981" s="217"/>
      <c r="E981" s="217"/>
      <c r="F981" s="217"/>
      <c r="G981" s="218"/>
      <c r="H981" s="218"/>
      <c r="I981" s="218"/>
      <c r="J981" s="218"/>
      <c r="K981" s="218"/>
      <c r="L981" s="217"/>
      <c r="M981" s="217"/>
      <c r="N981" s="217"/>
      <c r="O981" s="217"/>
    </row>
    <row r="982" spans="1:15" x14ac:dyDescent="0.2">
      <c r="A982" s="217"/>
      <c r="B982" s="217"/>
      <c r="C982" s="217"/>
      <c r="D982" s="217"/>
      <c r="E982" s="217"/>
      <c r="F982" s="217"/>
      <c r="G982" s="218"/>
      <c r="H982" s="218"/>
      <c r="I982" s="218"/>
      <c r="J982" s="218"/>
      <c r="K982" s="218"/>
      <c r="L982" s="217"/>
      <c r="M982" s="217"/>
      <c r="N982" s="217"/>
      <c r="O982" s="217"/>
    </row>
    <row r="983" spans="1:15" x14ac:dyDescent="0.2">
      <c r="A983" s="217"/>
      <c r="B983" s="217"/>
      <c r="C983" s="217"/>
      <c r="D983" s="217"/>
      <c r="E983" s="217"/>
      <c r="F983" s="217"/>
      <c r="G983" s="218"/>
      <c r="H983" s="218"/>
      <c r="I983" s="218"/>
      <c r="J983" s="218"/>
      <c r="K983" s="218"/>
      <c r="L983" s="217"/>
      <c r="M983" s="217"/>
      <c r="N983" s="217"/>
      <c r="O983" s="217"/>
    </row>
    <row r="984" spans="1:15" x14ac:dyDescent="0.2">
      <c r="A984" s="217"/>
      <c r="B984" s="217"/>
      <c r="C984" s="217"/>
      <c r="D984" s="217"/>
      <c r="E984" s="217"/>
      <c r="F984" s="217"/>
      <c r="G984" s="218"/>
      <c r="H984" s="218"/>
      <c r="I984" s="218"/>
      <c r="J984" s="218"/>
      <c r="K984" s="218"/>
      <c r="L984" s="217"/>
      <c r="M984" s="217"/>
      <c r="N984" s="217"/>
      <c r="O984" s="217"/>
    </row>
    <row r="985" spans="1:15" x14ac:dyDescent="0.2">
      <c r="A985" s="217"/>
      <c r="B985" s="217"/>
      <c r="C985" s="217"/>
      <c r="D985" s="217"/>
      <c r="E985" s="217"/>
      <c r="F985" s="217"/>
      <c r="G985" s="218"/>
      <c r="H985" s="218"/>
      <c r="I985" s="218"/>
      <c r="J985" s="218"/>
      <c r="K985" s="218"/>
      <c r="L985" s="217"/>
      <c r="M985" s="217"/>
      <c r="N985" s="217"/>
      <c r="O985" s="217"/>
    </row>
    <row r="986" spans="1:15" x14ac:dyDescent="0.2">
      <c r="A986" s="217"/>
      <c r="B986" s="217"/>
      <c r="C986" s="217"/>
      <c r="D986" s="217"/>
      <c r="E986" s="217"/>
      <c r="F986" s="217"/>
      <c r="G986" s="218"/>
      <c r="H986" s="218"/>
      <c r="I986" s="218"/>
      <c r="J986" s="218"/>
      <c r="K986" s="218"/>
      <c r="L986" s="217"/>
      <c r="M986" s="217"/>
      <c r="N986" s="217"/>
      <c r="O986" s="217"/>
    </row>
    <row r="987" spans="1:15" x14ac:dyDescent="0.2">
      <c r="A987" s="217"/>
      <c r="B987" s="217"/>
      <c r="C987" s="217"/>
      <c r="D987" s="217"/>
      <c r="E987" s="217"/>
      <c r="F987" s="217"/>
      <c r="G987" s="218"/>
      <c r="H987" s="218"/>
      <c r="I987" s="218"/>
      <c r="J987" s="218"/>
      <c r="K987" s="218"/>
      <c r="L987" s="217"/>
      <c r="M987" s="217"/>
      <c r="N987" s="217"/>
      <c r="O987" s="217"/>
    </row>
    <row r="988" spans="1:15" x14ac:dyDescent="0.2">
      <c r="A988" s="217"/>
      <c r="B988" s="217"/>
      <c r="C988" s="217"/>
      <c r="D988" s="217"/>
      <c r="E988" s="217"/>
      <c r="F988" s="217"/>
      <c r="G988" s="218"/>
      <c r="H988" s="218"/>
      <c r="I988" s="218"/>
      <c r="J988" s="218"/>
      <c r="K988" s="218"/>
      <c r="L988" s="217"/>
      <c r="M988" s="217"/>
      <c r="N988" s="217"/>
      <c r="O988" s="217"/>
    </row>
    <row r="989" spans="1:15" x14ac:dyDescent="0.2">
      <c r="A989" s="217"/>
      <c r="B989" s="217"/>
      <c r="C989" s="217"/>
      <c r="D989" s="217"/>
      <c r="E989" s="217"/>
      <c r="F989" s="217"/>
      <c r="G989" s="218"/>
      <c r="H989" s="218"/>
      <c r="I989" s="218"/>
      <c r="J989" s="218"/>
      <c r="K989" s="218"/>
      <c r="L989" s="217"/>
      <c r="M989" s="217"/>
      <c r="N989" s="217"/>
      <c r="O989" s="217"/>
    </row>
    <row r="990" spans="1:15" x14ac:dyDescent="0.2">
      <c r="A990" s="217"/>
      <c r="B990" s="217"/>
      <c r="C990" s="217"/>
      <c r="D990" s="217"/>
      <c r="E990" s="217"/>
      <c r="F990" s="217"/>
      <c r="G990" s="218"/>
      <c r="H990" s="218"/>
      <c r="I990" s="218"/>
      <c r="J990" s="218"/>
      <c r="K990" s="218"/>
      <c r="L990" s="217"/>
      <c r="M990" s="217"/>
      <c r="N990" s="217"/>
      <c r="O990" s="217"/>
    </row>
    <row r="991" spans="1:15" x14ac:dyDescent="0.2">
      <c r="A991" s="217"/>
      <c r="B991" s="217"/>
      <c r="C991" s="217"/>
      <c r="D991" s="217"/>
      <c r="E991" s="217"/>
      <c r="F991" s="217"/>
      <c r="G991" s="218"/>
      <c r="H991" s="218"/>
      <c r="I991" s="218"/>
      <c r="J991" s="218"/>
      <c r="K991" s="218"/>
      <c r="L991" s="217"/>
      <c r="M991" s="217"/>
      <c r="N991" s="217"/>
      <c r="O991" s="217"/>
    </row>
    <row r="992" spans="1:15" x14ac:dyDescent="0.2">
      <c r="A992" s="217"/>
      <c r="B992" s="217"/>
      <c r="C992" s="217"/>
      <c r="D992" s="217"/>
      <c r="E992" s="217"/>
      <c r="F992" s="217"/>
      <c r="G992" s="218"/>
      <c r="H992" s="218"/>
      <c r="I992" s="218"/>
      <c r="J992" s="218"/>
      <c r="K992" s="218"/>
      <c r="L992" s="217"/>
      <c r="M992" s="217"/>
      <c r="N992" s="217"/>
      <c r="O992" s="217"/>
    </row>
    <row r="993" spans="1:15" x14ac:dyDescent="0.2">
      <c r="A993" s="217"/>
      <c r="B993" s="217"/>
      <c r="C993" s="217"/>
      <c r="D993" s="217"/>
      <c r="E993" s="217"/>
      <c r="F993" s="217"/>
      <c r="G993" s="218"/>
      <c r="H993" s="218"/>
      <c r="I993" s="218"/>
      <c r="J993" s="218"/>
      <c r="K993" s="218"/>
      <c r="L993" s="217"/>
      <c r="M993" s="217"/>
      <c r="N993" s="217"/>
      <c r="O993" s="217"/>
    </row>
    <row r="994" spans="1:15" x14ac:dyDescent="0.2">
      <c r="A994" s="217"/>
      <c r="B994" s="217"/>
      <c r="C994" s="217"/>
      <c r="D994" s="217"/>
      <c r="E994" s="217"/>
      <c r="F994" s="217"/>
      <c r="G994" s="218"/>
      <c r="H994" s="218"/>
      <c r="I994" s="218"/>
      <c r="J994" s="218"/>
      <c r="K994" s="218"/>
      <c r="L994" s="217"/>
      <c r="M994" s="217"/>
      <c r="N994" s="217"/>
      <c r="O994" s="217"/>
    </row>
    <row r="995" spans="1:15" x14ac:dyDescent="0.2">
      <c r="A995" s="217"/>
      <c r="B995" s="217"/>
      <c r="C995" s="217"/>
      <c r="D995" s="217"/>
      <c r="E995" s="217"/>
      <c r="F995" s="217"/>
      <c r="G995" s="218"/>
      <c r="H995" s="218"/>
      <c r="I995" s="218"/>
      <c r="J995" s="218"/>
      <c r="K995" s="218"/>
      <c r="L995" s="217"/>
      <c r="M995" s="217"/>
      <c r="N995" s="217"/>
      <c r="O995" s="217"/>
    </row>
    <row r="996" spans="1:15" x14ac:dyDescent="0.2">
      <c r="A996" s="217"/>
      <c r="B996" s="217"/>
      <c r="C996" s="217"/>
      <c r="D996" s="217"/>
      <c r="E996" s="217"/>
      <c r="F996" s="217"/>
      <c r="G996" s="218"/>
      <c r="H996" s="218"/>
      <c r="I996" s="218"/>
      <c r="J996" s="218"/>
      <c r="K996" s="218"/>
      <c r="L996" s="217"/>
      <c r="M996" s="217"/>
      <c r="N996" s="217"/>
      <c r="O996" s="217"/>
    </row>
    <row r="997" spans="1:15" x14ac:dyDescent="0.2">
      <c r="A997" s="217"/>
      <c r="B997" s="217"/>
      <c r="C997" s="217"/>
      <c r="D997" s="217"/>
      <c r="E997" s="217"/>
      <c r="F997" s="217"/>
      <c r="G997" s="218"/>
      <c r="H997" s="218"/>
      <c r="I997" s="218"/>
      <c r="J997" s="218"/>
      <c r="K997" s="218"/>
      <c r="L997" s="217"/>
      <c r="M997" s="217"/>
      <c r="N997" s="217"/>
      <c r="O997" s="217"/>
    </row>
    <row r="998" spans="1:15" x14ac:dyDescent="0.2">
      <c r="A998" s="217"/>
      <c r="B998" s="217"/>
      <c r="C998" s="217"/>
      <c r="D998" s="217"/>
      <c r="E998" s="217"/>
      <c r="F998" s="217"/>
      <c r="G998" s="218"/>
      <c r="H998" s="218"/>
      <c r="I998" s="218"/>
      <c r="J998" s="218"/>
      <c r="K998" s="218"/>
      <c r="L998" s="217"/>
      <c r="M998" s="217"/>
      <c r="N998" s="217"/>
      <c r="O998" s="217"/>
    </row>
    <row r="999" spans="1:15" x14ac:dyDescent="0.2">
      <c r="A999" s="217"/>
      <c r="B999" s="217"/>
      <c r="C999" s="217"/>
      <c r="D999" s="217"/>
      <c r="E999" s="217"/>
      <c r="F999" s="217"/>
      <c r="G999" s="218"/>
      <c r="H999" s="218"/>
      <c r="I999" s="218"/>
      <c r="J999" s="218"/>
      <c r="K999" s="218"/>
      <c r="L999" s="217"/>
      <c r="M999" s="217"/>
      <c r="N999" s="217"/>
      <c r="O999" s="217"/>
    </row>
    <row r="1000" spans="1:15" x14ac:dyDescent="0.2">
      <c r="A1000" s="217"/>
      <c r="B1000" s="217"/>
      <c r="C1000" s="217"/>
      <c r="D1000" s="217"/>
      <c r="E1000" s="217"/>
      <c r="F1000" s="217"/>
      <c r="G1000" s="218"/>
      <c r="H1000" s="218"/>
      <c r="I1000" s="218"/>
      <c r="J1000" s="218"/>
      <c r="K1000" s="218"/>
      <c r="L1000" s="217"/>
      <c r="M1000" s="217"/>
      <c r="N1000" s="217"/>
      <c r="O1000" s="217"/>
    </row>
    <row r="1001" spans="1:15" x14ac:dyDescent="0.2">
      <c r="A1001" s="217"/>
      <c r="B1001" s="217"/>
      <c r="C1001" s="217"/>
      <c r="D1001" s="217"/>
      <c r="E1001" s="217"/>
      <c r="F1001" s="217"/>
      <c r="G1001" s="218"/>
      <c r="H1001" s="218"/>
      <c r="I1001" s="218"/>
      <c r="J1001" s="218"/>
      <c r="K1001" s="218"/>
      <c r="L1001" s="217"/>
      <c r="M1001" s="217"/>
      <c r="N1001" s="217"/>
      <c r="O1001" s="217"/>
    </row>
    <row r="1002" spans="1:15" x14ac:dyDescent="0.2">
      <c r="A1002" s="217"/>
      <c r="B1002" s="217"/>
      <c r="C1002" s="217"/>
      <c r="D1002" s="217"/>
      <c r="E1002" s="217"/>
      <c r="F1002" s="217"/>
      <c r="G1002" s="218"/>
      <c r="H1002" s="218"/>
      <c r="I1002" s="218"/>
      <c r="J1002" s="218"/>
      <c r="K1002" s="218"/>
      <c r="L1002" s="217"/>
      <c r="M1002" s="217"/>
      <c r="N1002" s="217"/>
      <c r="O1002" s="217"/>
    </row>
    <row r="1003" spans="1:15" x14ac:dyDescent="0.2">
      <c r="A1003" s="217"/>
      <c r="B1003" s="217"/>
      <c r="C1003" s="217"/>
      <c r="D1003" s="217"/>
      <c r="E1003" s="217"/>
      <c r="F1003" s="217"/>
      <c r="G1003" s="218"/>
      <c r="H1003" s="218"/>
      <c r="I1003" s="218"/>
      <c r="J1003" s="218"/>
      <c r="K1003" s="218"/>
      <c r="L1003" s="217"/>
      <c r="M1003" s="217"/>
      <c r="N1003" s="217"/>
      <c r="O1003" s="217"/>
    </row>
    <row r="1004" spans="1:15" x14ac:dyDescent="0.2">
      <c r="A1004" s="217"/>
      <c r="B1004" s="217"/>
      <c r="C1004" s="217"/>
      <c r="D1004" s="217"/>
      <c r="E1004" s="217"/>
      <c r="F1004" s="217"/>
      <c r="G1004" s="218"/>
      <c r="H1004" s="218"/>
      <c r="I1004" s="218"/>
      <c r="J1004" s="218"/>
      <c r="K1004" s="218"/>
      <c r="L1004" s="217"/>
      <c r="M1004" s="217"/>
      <c r="N1004" s="217"/>
      <c r="O1004" s="217"/>
    </row>
    <row r="1005" spans="1:15" x14ac:dyDescent="0.2">
      <c r="A1005" s="217"/>
      <c r="B1005" s="217"/>
      <c r="C1005" s="217"/>
      <c r="D1005" s="217"/>
      <c r="E1005" s="217"/>
      <c r="F1005" s="217"/>
      <c r="G1005" s="218"/>
      <c r="H1005" s="218"/>
      <c r="I1005" s="218"/>
      <c r="J1005" s="218"/>
      <c r="K1005" s="218"/>
      <c r="L1005" s="217"/>
      <c r="M1005" s="217"/>
      <c r="N1005" s="217"/>
      <c r="O1005" s="217"/>
    </row>
    <row r="1006" spans="1:15" x14ac:dyDescent="0.2">
      <c r="A1006" s="217"/>
      <c r="B1006" s="217"/>
      <c r="C1006" s="217"/>
      <c r="D1006" s="217"/>
      <c r="E1006" s="217"/>
      <c r="F1006" s="217"/>
      <c r="G1006" s="218"/>
      <c r="H1006" s="218"/>
      <c r="I1006" s="218"/>
      <c r="J1006" s="218"/>
      <c r="K1006" s="218"/>
      <c r="L1006" s="217"/>
      <c r="M1006" s="217"/>
      <c r="N1006" s="217"/>
      <c r="O1006" s="217"/>
    </row>
    <row r="1007" spans="1:15" x14ac:dyDescent="0.2">
      <c r="A1007" s="217"/>
      <c r="B1007" s="217"/>
      <c r="C1007" s="217"/>
      <c r="D1007" s="217"/>
      <c r="E1007" s="217"/>
      <c r="F1007" s="217"/>
      <c r="G1007" s="218"/>
      <c r="H1007" s="218"/>
      <c r="I1007" s="218"/>
      <c r="J1007" s="218"/>
      <c r="K1007" s="218"/>
      <c r="L1007" s="217"/>
      <c r="M1007" s="217"/>
      <c r="N1007" s="217"/>
      <c r="O1007" s="217"/>
    </row>
    <row r="1008" spans="1:15" x14ac:dyDescent="0.2">
      <c r="A1008" s="217"/>
      <c r="B1008" s="217"/>
      <c r="C1008" s="217"/>
      <c r="D1008" s="217"/>
      <c r="E1008" s="217"/>
      <c r="F1008" s="217"/>
      <c r="G1008" s="218"/>
      <c r="H1008" s="218"/>
      <c r="I1008" s="218"/>
      <c r="J1008" s="218"/>
      <c r="K1008" s="218"/>
      <c r="L1008" s="217"/>
      <c r="M1008" s="217"/>
      <c r="N1008" s="217"/>
      <c r="O1008" s="217"/>
    </row>
    <row r="1009" spans="1:15" x14ac:dyDescent="0.2">
      <c r="A1009" s="217"/>
      <c r="B1009" s="217"/>
      <c r="C1009" s="217"/>
      <c r="D1009" s="217"/>
      <c r="E1009" s="217"/>
      <c r="F1009" s="217"/>
      <c r="G1009" s="218"/>
      <c r="H1009" s="218"/>
      <c r="I1009" s="218"/>
      <c r="J1009" s="218"/>
      <c r="K1009" s="218"/>
      <c r="L1009" s="217"/>
      <c r="M1009" s="217"/>
      <c r="N1009" s="217"/>
      <c r="O1009" s="217"/>
    </row>
    <row r="1010" spans="1:15" x14ac:dyDescent="0.2">
      <c r="A1010" s="217"/>
      <c r="B1010" s="217"/>
      <c r="C1010" s="217"/>
      <c r="D1010" s="217"/>
      <c r="E1010" s="217"/>
      <c r="F1010" s="217"/>
      <c r="G1010" s="218"/>
      <c r="H1010" s="218"/>
      <c r="I1010" s="218"/>
      <c r="J1010" s="218"/>
      <c r="K1010" s="218"/>
      <c r="L1010" s="217"/>
      <c r="M1010" s="217"/>
      <c r="N1010" s="217"/>
      <c r="O1010" s="217"/>
    </row>
    <row r="1011" spans="1:15" x14ac:dyDescent="0.2">
      <c r="A1011" s="217"/>
      <c r="B1011" s="217"/>
      <c r="C1011" s="217"/>
      <c r="D1011" s="217"/>
      <c r="E1011" s="217"/>
      <c r="F1011" s="217"/>
      <c r="G1011" s="218"/>
      <c r="H1011" s="218"/>
      <c r="I1011" s="218"/>
      <c r="J1011" s="218"/>
      <c r="K1011" s="218"/>
      <c r="L1011" s="217"/>
      <c r="M1011" s="217"/>
      <c r="N1011" s="217"/>
      <c r="O1011" s="217"/>
    </row>
    <row r="1012" spans="1:15" x14ac:dyDescent="0.2">
      <c r="A1012" s="217"/>
      <c r="B1012" s="217"/>
      <c r="C1012" s="217"/>
      <c r="D1012" s="217"/>
      <c r="E1012" s="217"/>
      <c r="F1012" s="217"/>
      <c r="G1012" s="218"/>
      <c r="H1012" s="218"/>
      <c r="I1012" s="218"/>
      <c r="J1012" s="218"/>
      <c r="K1012" s="218"/>
      <c r="L1012" s="217"/>
      <c r="M1012" s="217"/>
      <c r="N1012" s="217"/>
      <c r="O1012" s="217"/>
    </row>
    <row r="1013" spans="1:15" x14ac:dyDescent="0.2">
      <c r="A1013" s="217"/>
      <c r="B1013" s="217"/>
      <c r="C1013" s="217"/>
      <c r="D1013" s="217"/>
      <c r="E1013" s="217"/>
      <c r="F1013" s="217"/>
      <c r="G1013" s="218"/>
      <c r="H1013" s="218"/>
      <c r="I1013" s="218"/>
      <c r="J1013" s="218"/>
      <c r="K1013" s="218"/>
      <c r="L1013" s="217"/>
      <c r="M1013" s="217"/>
      <c r="N1013" s="217"/>
      <c r="O1013" s="217"/>
    </row>
    <row r="1014" spans="1:15" x14ac:dyDescent="0.2">
      <c r="A1014" s="217"/>
      <c r="B1014" s="217"/>
      <c r="C1014" s="217"/>
      <c r="D1014" s="217"/>
      <c r="E1014" s="217"/>
      <c r="F1014" s="217"/>
      <c r="G1014" s="218"/>
      <c r="H1014" s="218"/>
      <c r="I1014" s="218"/>
      <c r="J1014" s="218"/>
      <c r="K1014" s="218"/>
      <c r="L1014" s="217"/>
      <c r="M1014" s="217"/>
      <c r="N1014" s="217"/>
      <c r="O1014" s="217"/>
    </row>
    <row r="1015" spans="1:15" x14ac:dyDescent="0.2">
      <c r="A1015" s="217"/>
      <c r="B1015" s="217"/>
      <c r="C1015" s="217"/>
      <c r="D1015" s="217"/>
      <c r="E1015" s="217"/>
      <c r="F1015" s="217"/>
      <c r="G1015" s="218"/>
      <c r="H1015" s="218"/>
      <c r="I1015" s="218"/>
      <c r="J1015" s="218"/>
      <c r="K1015" s="218"/>
      <c r="L1015" s="217"/>
      <c r="M1015" s="217"/>
      <c r="N1015" s="217"/>
      <c r="O1015" s="217"/>
    </row>
    <row r="1016" spans="1:15" x14ac:dyDescent="0.2">
      <c r="A1016" s="217"/>
      <c r="B1016" s="217"/>
      <c r="C1016" s="217"/>
      <c r="D1016" s="217"/>
      <c r="E1016" s="217"/>
      <c r="F1016" s="217"/>
      <c r="G1016" s="218"/>
      <c r="H1016" s="218"/>
      <c r="I1016" s="218"/>
      <c r="J1016" s="218"/>
      <c r="K1016" s="218"/>
      <c r="L1016" s="217"/>
      <c r="M1016" s="217"/>
      <c r="N1016" s="217"/>
      <c r="O1016" s="217"/>
    </row>
    <row r="1017" spans="1:15" x14ac:dyDescent="0.2">
      <c r="A1017" s="217"/>
      <c r="B1017" s="217"/>
      <c r="C1017" s="217"/>
      <c r="D1017" s="217"/>
      <c r="E1017" s="217"/>
      <c r="F1017" s="217"/>
      <c r="G1017" s="218"/>
      <c r="H1017" s="218"/>
      <c r="I1017" s="218"/>
      <c r="J1017" s="218"/>
      <c r="K1017" s="218"/>
      <c r="L1017" s="217"/>
      <c r="M1017" s="217"/>
      <c r="N1017" s="217"/>
      <c r="O1017" s="217"/>
    </row>
    <row r="1018" spans="1:15" x14ac:dyDescent="0.2">
      <c r="A1018" s="217"/>
      <c r="B1018" s="217"/>
      <c r="C1018" s="217"/>
      <c r="D1018" s="217"/>
      <c r="E1018" s="217"/>
      <c r="F1018" s="217"/>
      <c r="G1018" s="218"/>
      <c r="H1018" s="218"/>
      <c r="I1018" s="218"/>
      <c r="J1018" s="218"/>
      <c r="K1018" s="218"/>
      <c r="L1018" s="217"/>
      <c r="M1018" s="217"/>
      <c r="N1018" s="217"/>
      <c r="O1018" s="217"/>
    </row>
    <row r="1019" spans="1:15" x14ac:dyDescent="0.2">
      <c r="A1019" s="217"/>
      <c r="B1019" s="217"/>
      <c r="C1019" s="217"/>
      <c r="D1019" s="217"/>
      <c r="E1019" s="217"/>
      <c r="F1019" s="217"/>
      <c r="G1019" s="218"/>
      <c r="H1019" s="218"/>
      <c r="I1019" s="218"/>
      <c r="J1019" s="218"/>
      <c r="K1019" s="218"/>
      <c r="L1019" s="217"/>
      <c r="M1019" s="217"/>
      <c r="N1019" s="217"/>
      <c r="O1019" s="217"/>
    </row>
    <row r="1020" spans="1:15" x14ac:dyDescent="0.2">
      <c r="A1020" s="217"/>
      <c r="B1020" s="217"/>
      <c r="C1020" s="217"/>
      <c r="D1020" s="217"/>
      <c r="E1020" s="217"/>
      <c r="F1020" s="217"/>
      <c r="G1020" s="218"/>
      <c r="H1020" s="218"/>
      <c r="I1020" s="218"/>
      <c r="J1020" s="218"/>
      <c r="K1020" s="218"/>
      <c r="L1020" s="217"/>
      <c r="M1020" s="217"/>
      <c r="N1020" s="217"/>
      <c r="O1020" s="217"/>
    </row>
    <row r="1021" spans="1:15" x14ac:dyDescent="0.2">
      <c r="A1021" s="217"/>
      <c r="B1021" s="217"/>
      <c r="C1021" s="217"/>
      <c r="D1021" s="217"/>
      <c r="E1021" s="217"/>
      <c r="F1021" s="217"/>
      <c r="G1021" s="218"/>
      <c r="H1021" s="218"/>
      <c r="I1021" s="218"/>
      <c r="J1021" s="218"/>
      <c r="K1021" s="218"/>
      <c r="L1021" s="217"/>
      <c r="M1021" s="217"/>
      <c r="N1021" s="217"/>
      <c r="O1021" s="217"/>
    </row>
    <row r="1022" spans="1:15" x14ac:dyDescent="0.2">
      <c r="A1022" s="217"/>
      <c r="B1022" s="217"/>
      <c r="C1022" s="217"/>
      <c r="D1022" s="217"/>
      <c r="E1022" s="217"/>
      <c r="F1022" s="217"/>
      <c r="G1022" s="218"/>
      <c r="H1022" s="218"/>
      <c r="I1022" s="218"/>
      <c r="J1022" s="218"/>
      <c r="K1022" s="218"/>
      <c r="L1022" s="217"/>
      <c r="M1022" s="217"/>
      <c r="N1022" s="217"/>
      <c r="O1022" s="217"/>
    </row>
    <row r="1023" spans="1:15" x14ac:dyDescent="0.2">
      <c r="A1023" s="217"/>
      <c r="B1023" s="217"/>
      <c r="C1023" s="217"/>
      <c r="D1023" s="217"/>
      <c r="E1023" s="217"/>
      <c r="F1023" s="217"/>
      <c r="G1023" s="218"/>
      <c r="H1023" s="218"/>
      <c r="I1023" s="218"/>
      <c r="J1023" s="218"/>
      <c r="K1023" s="218"/>
      <c r="L1023" s="217"/>
      <c r="M1023" s="217"/>
      <c r="N1023" s="217"/>
      <c r="O1023" s="217"/>
    </row>
    <row r="1024" spans="1:15" x14ac:dyDescent="0.2">
      <c r="A1024" s="217"/>
      <c r="B1024" s="217"/>
      <c r="C1024" s="217"/>
      <c r="D1024" s="217"/>
      <c r="E1024" s="217"/>
      <c r="F1024" s="217"/>
      <c r="G1024" s="218"/>
      <c r="H1024" s="218"/>
      <c r="I1024" s="218"/>
      <c r="J1024" s="218"/>
      <c r="K1024" s="218"/>
      <c r="L1024" s="217"/>
      <c r="M1024" s="217"/>
      <c r="N1024" s="217"/>
      <c r="O1024" s="217"/>
    </row>
    <row r="1025" spans="1:15" x14ac:dyDescent="0.2">
      <c r="A1025" s="217"/>
      <c r="B1025" s="217"/>
      <c r="C1025" s="217"/>
      <c r="D1025" s="217"/>
      <c r="E1025" s="217"/>
      <c r="F1025" s="217"/>
      <c r="G1025" s="218"/>
      <c r="H1025" s="218"/>
      <c r="I1025" s="218"/>
      <c r="J1025" s="218"/>
      <c r="K1025" s="218"/>
      <c r="L1025" s="217"/>
      <c r="M1025" s="217"/>
      <c r="N1025" s="217"/>
      <c r="O1025" s="217"/>
    </row>
    <row r="1026" spans="1:15" x14ac:dyDescent="0.2">
      <c r="A1026" s="217"/>
      <c r="B1026" s="217"/>
      <c r="C1026" s="217"/>
      <c r="D1026" s="217"/>
      <c r="E1026" s="217"/>
      <c r="F1026" s="217"/>
      <c r="G1026" s="218"/>
      <c r="H1026" s="218"/>
      <c r="I1026" s="218"/>
      <c r="J1026" s="218"/>
      <c r="K1026" s="218"/>
      <c r="L1026" s="217"/>
      <c r="M1026" s="217"/>
      <c r="N1026" s="217"/>
      <c r="O1026" s="217"/>
    </row>
    <row r="1027" spans="1:15" x14ac:dyDescent="0.2">
      <c r="A1027" s="217"/>
      <c r="B1027" s="217"/>
      <c r="C1027" s="217"/>
      <c r="D1027" s="217"/>
      <c r="E1027" s="217"/>
      <c r="F1027" s="217"/>
      <c r="G1027" s="218"/>
      <c r="H1027" s="218"/>
      <c r="I1027" s="218"/>
      <c r="J1027" s="218"/>
      <c r="K1027" s="218"/>
      <c r="L1027" s="217"/>
      <c r="M1027" s="217"/>
      <c r="N1027" s="217"/>
      <c r="O1027" s="217"/>
    </row>
    <row r="1028" spans="1:15" x14ac:dyDescent="0.2">
      <c r="A1028" s="217"/>
      <c r="B1028" s="217"/>
      <c r="C1028" s="217"/>
      <c r="D1028" s="217"/>
      <c r="E1028" s="217"/>
      <c r="F1028" s="217"/>
      <c r="G1028" s="218"/>
      <c r="H1028" s="218"/>
      <c r="I1028" s="218"/>
      <c r="J1028" s="218"/>
      <c r="K1028" s="218"/>
      <c r="L1028" s="217"/>
      <c r="M1028" s="217"/>
      <c r="N1028" s="217"/>
      <c r="O1028" s="217"/>
    </row>
    <row r="1029" spans="1:15" x14ac:dyDescent="0.2">
      <c r="A1029" s="217"/>
      <c r="B1029" s="217"/>
      <c r="C1029" s="217"/>
      <c r="D1029" s="217"/>
      <c r="E1029" s="217"/>
      <c r="F1029" s="217"/>
      <c r="G1029" s="218"/>
      <c r="H1029" s="218"/>
      <c r="I1029" s="218"/>
      <c r="J1029" s="218"/>
      <c r="K1029" s="218"/>
      <c r="L1029" s="217"/>
      <c r="M1029" s="217"/>
      <c r="N1029" s="217"/>
      <c r="O1029" s="217"/>
    </row>
    <row r="1030" spans="1:15" x14ac:dyDescent="0.2">
      <c r="A1030" s="217"/>
      <c r="B1030" s="217"/>
      <c r="C1030" s="217"/>
      <c r="D1030" s="217"/>
      <c r="E1030" s="217"/>
      <c r="F1030" s="217"/>
      <c r="G1030" s="218"/>
      <c r="H1030" s="218"/>
      <c r="I1030" s="218"/>
      <c r="J1030" s="218"/>
      <c r="K1030" s="218"/>
      <c r="L1030" s="217"/>
      <c r="M1030" s="217"/>
      <c r="N1030" s="217"/>
      <c r="O1030" s="217"/>
    </row>
    <row r="1031" spans="1:15" x14ac:dyDescent="0.2">
      <c r="A1031" s="217"/>
      <c r="B1031" s="217"/>
      <c r="C1031" s="217"/>
      <c r="D1031" s="217"/>
      <c r="E1031" s="217"/>
      <c r="F1031" s="217"/>
      <c r="G1031" s="218"/>
      <c r="H1031" s="218"/>
      <c r="I1031" s="218"/>
      <c r="J1031" s="218"/>
      <c r="K1031" s="218"/>
      <c r="L1031" s="217"/>
      <c r="M1031" s="217"/>
      <c r="N1031" s="217"/>
      <c r="O1031" s="217"/>
    </row>
    <row r="1032" spans="1:15" x14ac:dyDescent="0.2">
      <c r="A1032" s="217"/>
      <c r="B1032" s="217"/>
      <c r="C1032" s="217"/>
      <c r="D1032" s="217"/>
      <c r="E1032" s="217"/>
      <c r="F1032" s="217"/>
      <c r="G1032" s="218"/>
      <c r="H1032" s="218"/>
      <c r="I1032" s="218"/>
      <c r="J1032" s="218"/>
      <c r="K1032" s="218"/>
      <c r="L1032" s="217"/>
      <c r="M1032" s="217"/>
      <c r="N1032" s="217"/>
      <c r="O1032" s="217"/>
    </row>
    <row r="1033" spans="1:15" x14ac:dyDescent="0.2">
      <c r="A1033" s="217"/>
      <c r="B1033" s="217"/>
      <c r="C1033" s="217"/>
      <c r="D1033" s="217"/>
      <c r="E1033" s="217"/>
      <c r="F1033" s="217"/>
      <c r="G1033" s="218"/>
      <c r="H1033" s="218"/>
      <c r="I1033" s="218"/>
      <c r="J1033" s="218"/>
      <c r="K1033" s="218"/>
      <c r="L1033" s="217"/>
      <c r="M1033" s="217"/>
      <c r="N1033" s="217"/>
      <c r="O1033" s="217"/>
    </row>
    <row r="1034" spans="1:15" x14ac:dyDescent="0.2">
      <c r="A1034" s="217"/>
      <c r="B1034" s="217"/>
      <c r="C1034" s="217"/>
      <c r="D1034" s="217"/>
      <c r="E1034" s="217"/>
      <c r="F1034" s="217"/>
      <c r="G1034" s="218"/>
      <c r="H1034" s="218"/>
      <c r="I1034" s="218"/>
      <c r="J1034" s="218"/>
      <c r="K1034" s="218"/>
      <c r="L1034" s="217"/>
      <c r="M1034" s="217"/>
      <c r="N1034" s="217"/>
      <c r="O1034" s="217"/>
    </row>
    <row r="1035" spans="1:15" x14ac:dyDescent="0.2">
      <c r="A1035" s="217"/>
      <c r="B1035" s="217"/>
      <c r="C1035" s="217"/>
      <c r="D1035" s="217"/>
      <c r="E1035" s="217"/>
      <c r="F1035" s="217"/>
      <c r="G1035" s="218"/>
      <c r="H1035" s="218"/>
      <c r="I1035" s="218"/>
      <c r="J1035" s="218"/>
      <c r="K1035" s="218"/>
      <c r="L1035" s="217"/>
      <c r="M1035" s="217"/>
      <c r="N1035" s="217"/>
      <c r="O1035" s="217"/>
    </row>
    <row r="1036" spans="1:15" x14ac:dyDescent="0.2">
      <c r="A1036" s="217"/>
      <c r="B1036" s="217"/>
      <c r="C1036" s="217"/>
      <c r="D1036" s="217"/>
      <c r="E1036" s="217"/>
      <c r="F1036" s="217"/>
      <c r="G1036" s="218"/>
      <c r="H1036" s="218"/>
      <c r="I1036" s="218"/>
      <c r="J1036" s="218"/>
      <c r="K1036" s="218"/>
      <c r="L1036" s="217"/>
      <c r="M1036" s="217"/>
      <c r="N1036" s="217"/>
      <c r="O1036" s="217"/>
    </row>
    <row r="1037" spans="1:15" x14ac:dyDescent="0.2">
      <c r="A1037" s="217"/>
      <c r="B1037" s="217"/>
      <c r="C1037" s="217"/>
      <c r="D1037" s="217"/>
      <c r="E1037" s="217"/>
      <c r="F1037" s="217"/>
      <c r="G1037" s="218"/>
      <c r="H1037" s="218"/>
      <c r="I1037" s="218"/>
      <c r="J1037" s="218"/>
      <c r="K1037" s="218"/>
      <c r="L1037" s="217"/>
      <c r="M1037" s="217"/>
      <c r="N1037" s="217"/>
      <c r="O1037" s="217"/>
    </row>
    <row r="1038" spans="1:15" x14ac:dyDescent="0.2">
      <c r="A1038" s="217"/>
      <c r="B1038" s="217"/>
      <c r="C1038" s="217"/>
      <c r="D1038" s="217"/>
      <c r="E1038" s="217"/>
      <c r="F1038" s="217"/>
      <c r="G1038" s="218"/>
      <c r="H1038" s="218"/>
      <c r="I1038" s="218"/>
      <c r="J1038" s="218"/>
      <c r="K1038" s="218"/>
      <c r="L1038" s="217"/>
      <c r="M1038" s="217"/>
      <c r="N1038" s="217"/>
      <c r="O1038" s="217"/>
    </row>
    <row r="1039" spans="1:15" x14ac:dyDescent="0.2">
      <c r="A1039" s="217"/>
      <c r="B1039" s="217"/>
      <c r="C1039" s="217"/>
      <c r="D1039" s="217"/>
      <c r="E1039" s="217"/>
      <c r="F1039" s="217"/>
      <c r="G1039" s="218"/>
      <c r="H1039" s="218"/>
      <c r="I1039" s="218"/>
      <c r="J1039" s="218"/>
      <c r="K1039" s="218"/>
      <c r="L1039" s="217"/>
      <c r="M1039" s="217"/>
      <c r="N1039" s="217"/>
      <c r="O1039" s="217"/>
    </row>
    <row r="1040" spans="1:15" x14ac:dyDescent="0.2">
      <c r="A1040" s="217"/>
      <c r="B1040" s="217"/>
      <c r="C1040" s="217"/>
      <c r="D1040" s="217"/>
      <c r="E1040" s="217"/>
      <c r="F1040" s="217"/>
      <c r="G1040" s="218"/>
      <c r="H1040" s="218"/>
      <c r="I1040" s="218"/>
      <c r="J1040" s="218"/>
      <c r="K1040" s="218"/>
      <c r="L1040" s="217"/>
      <c r="M1040" s="217"/>
      <c r="N1040" s="217"/>
      <c r="O1040" s="217"/>
    </row>
    <row r="1041" spans="1:15" x14ac:dyDescent="0.2">
      <c r="A1041" s="217"/>
      <c r="B1041" s="217"/>
      <c r="C1041" s="217"/>
      <c r="D1041" s="217"/>
      <c r="E1041" s="217"/>
      <c r="F1041" s="217"/>
      <c r="G1041" s="218"/>
      <c r="H1041" s="218"/>
      <c r="I1041" s="218"/>
      <c r="J1041" s="218"/>
      <c r="K1041" s="218"/>
      <c r="L1041" s="217"/>
      <c r="M1041" s="217"/>
      <c r="N1041" s="217"/>
      <c r="O1041" s="217"/>
    </row>
    <row r="1042" spans="1:15" x14ac:dyDescent="0.2">
      <c r="A1042" s="217"/>
      <c r="B1042" s="217"/>
      <c r="C1042" s="217"/>
      <c r="D1042" s="217"/>
      <c r="E1042" s="217"/>
      <c r="F1042" s="217"/>
      <c r="G1042" s="218"/>
      <c r="H1042" s="218"/>
      <c r="I1042" s="218"/>
      <c r="J1042" s="218"/>
      <c r="K1042" s="218"/>
      <c r="L1042" s="217"/>
      <c r="M1042" s="217"/>
      <c r="N1042" s="217"/>
      <c r="O1042" s="217"/>
    </row>
    <row r="1043" spans="1:15" x14ac:dyDescent="0.2">
      <c r="A1043" s="217"/>
      <c r="B1043" s="217"/>
      <c r="C1043" s="217"/>
      <c r="D1043" s="217"/>
      <c r="E1043" s="217"/>
      <c r="F1043" s="217"/>
      <c r="G1043" s="218"/>
      <c r="H1043" s="218"/>
      <c r="I1043" s="218"/>
      <c r="J1043" s="218"/>
      <c r="K1043" s="218"/>
      <c r="L1043" s="217"/>
      <c r="M1043" s="217"/>
      <c r="N1043" s="217"/>
      <c r="O1043" s="217"/>
    </row>
    <row r="1044" spans="1:15" x14ac:dyDescent="0.2">
      <c r="A1044" s="217"/>
      <c r="B1044" s="217"/>
      <c r="C1044" s="217"/>
      <c r="D1044" s="217"/>
      <c r="E1044" s="217"/>
      <c r="F1044" s="217"/>
      <c r="G1044" s="218"/>
      <c r="H1044" s="218"/>
      <c r="I1044" s="218"/>
      <c r="J1044" s="218"/>
      <c r="K1044" s="218"/>
      <c r="L1044" s="217"/>
      <c r="M1044" s="217"/>
      <c r="N1044" s="217"/>
      <c r="O1044" s="217"/>
    </row>
    <row r="1045" spans="1:15" x14ac:dyDescent="0.2">
      <c r="A1045" s="217"/>
      <c r="B1045" s="217"/>
      <c r="C1045" s="217"/>
      <c r="D1045" s="217"/>
      <c r="E1045" s="217"/>
      <c r="F1045" s="217"/>
      <c r="G1045" s="218"/>
      <c r="H1045" s="218"/>
      <c r="I1045" s="218"/>
      <c r="J1045" s="218"/>
      <c r="K1045" s="218"/>
      <c r="L1045" s="217"/>
      <c r="M1045" s="217"/>
      <c r="N1045" s="217"/>
      <c r="O1045" s="217"/>
    </row>
    <row r="1046" spans="1:15" x14ac:dyDescent="0.2">
      <c r="A1046" s="301"/>
      <c r="B1046" s="301"/>
      <c r="C1046" s="301"/>
      <c r="D1046" s="301"/>
      <c r="E1046" s="301"/>
      <c r="F1046" s="301"/>
      <c r="G1046" s="302"/>
      <c r="H1046" s="302"/>
      <c r="I1046" s="302"/>
      <c r="J1046" s="302"/>
      <c r="K1046" s="302"/>
      <c r="L1046" s="217"/>
      <c r="M1046" s="217"/>
      <c r="N1046" s="217"/>
      <c r="O1046" s="217"/>
    </row>
    <row r="1047" spans="1:15" x14ac:dyDescent="0.2">
      <c r="A1047" s="217"/>
      <c r="B1047" s="217"/>
      <c r="C1047" s="217"/>
      <c r="D1047" s="217"/>
      <c r="E1047" s="217"/>
      <c r="F1047" s="217"/>
      <c r="G1047" s="218"/>
      <c r="H1047" s="218"/>
      <c r="I1047" s="218"/>
      <c r="J1047" s="218"/>
      <c r="K1047" s="218"/>
      <c r="L1047" s="217"/>
      <c r="M1047" s="217"/>
      <c r="N1047" s="217"/>
      <c r="O1047" s="217"/>
    </row>
    <row r="1048" spans="1:15" x14ac:dyDescent="0.2">
      <c r="A1048" s="217"/>
      <c r="B1048" s="217"/>
      <c r="C1048" s="217"/>
      <c r="D1048" s="217"/>
      <c r="E1048" s="217"/>
      <c r="F1048" s="217"/>
      <c r="G1048" s="218"/>
      <c r="H1048" s="218"/>
      <c r="I1048" s="218"/>
      <c r="J1048" s="218"/>
      <c r="K1048" s="218"/>
      <c r="L1048" s="217"/>
      <c r="M1048" s="217"/>
      <c r="N1048" s="217"/>
      <c r="O1048" s="217"/>
    </row>
    <row r="1049" spans="1:15" x14ac:dyDescent="0.2">
      <c r="A1049" s="217"/>
      <c r="B1049" s="217"/>
      <c r="C1049" s="217"/>
      <c r="D1049" s="217"/>
      <c r="E1049" s="217"/>
      <c r="F1049" s="217"/>
      <c r="G1049" s="218"/>
      <c r="H1049" s="218"/>
      <c r="I1049" s="218"/>
      <c r="J1049" s="218"/>
      <c r="K1049" s="218"/>
      <c r="L1049" s="217"/>
      <c r="M1049" s="217"/>
      <c r="N1049" s="217"/>
      <c r="O1049" s="217"/>
    </row>
    <row r="1050" spans="1:15" x14ac:dyDescent="0.2">
      <c r="A1050" s="217"/>
      <c r="B1050" s="217"/>
      <c r="C1050" s="217"/>
      <c r="D1050" s="217"/>
      <c r="E1050" s="217"/>
      <c r="F1050" s="217"/>
      <c r="G1050" s="218"/>
      <c r="H1050" s="218"/>
      <c r="I1050" s="218"/>
      <c r="J1050" s="218"/>
      <c r="K1050" s="218"/>
      <c r="L1050" s="217"/>
      <c r="M1050" s="217"/>
      <c r="N1050" s="217"/>
      <c r="O1050" s="217"/>
    </row>
    <row r="1051" spans="1:15" x14ac:dyDescent="0.2">
      <c r="A1051" s="217"/>
      <c r="B1051" s="217"/>
      <c r="C1051" s="217"/>
      <c r="D1051" s="217"/>
      <c r="E1051" s="217"/>
      <c r="F1051" s="217"/>
      <c r="G1051" s="218"/>
      <c r="H1051" s="218"/>
      <c r="I1051" s="218"/>
      <c r="J1051" s="218"/>
      <c r="K1051" s="218"/>
      <c r="L1051" s="217"/>
      <c r="M1051" s="217"/>
      <c r="N1051" s="217"/>
      <c r="O1051" s="217"/>
    </row>
    <row r="1052" spans="1:15" x14ac:dyDescent="0.2">
      <c r="A1052" s="217"/>
      <c r="B1052" s="217"/>
      <c r="C1052" s="217"/>
      <c r="D1052" s="217"/>
      <c r="E1052" s="217"/>
      <c r="F1052" s="217"/>
      <c r="G1052" s="218"/>
      <c r="H1052" s="218"/>
      <c r="I1052" s="218"/>
      <c r="J1052" s="218"/>
      <c r="K1052" s="218"/>
      <c r="L1052" s="217"/>
      <c r="M1052" s="217"/>
      <c r="N1052" s="217"/>
      <c r="O1052" s="217"/>
    </row>
    <row r="1053" spans="1:15" x14ac:dyDescent="0.2">
      <c r="A1053" s="217"/>
      <c r="B1053" s="217"/>
      <c r="C1053" s="217"/>
      <c r="D1053" s="217"/>
      <c r="E1053" s="217"/>
      <c r="F1053" s="217"/>
      <c r="G1053" s="218"/>
      <c r="H1053" s="218"/>
      <c r="I1053" s="218"/>
      <c r="J1053" s="218"/>
      <c r="K1053" s="218"/>
      <c r="L1053" s="217"/>
      <c r="M1053" s="217"/>
      <c r="N1053" s="217"/>
      <c r="O1053" s="217"/>
    </row>
    <row r="1054" spans="1:15" x14ac:dyDescent="0.2">
      <c r="A1054" s="217"/>
      <c r="B1054" s="217"/>
      <c r="C1054" s="217"/>
      <c r="D1054" s="217"/>
      <c r="E1054" s="217"/>
      <c r="F1054" s="217"/>
      <c r="G1054" s="218"/>
      <c r="H1054" s="218"/>
      <c r="I1054" s="218"/>
      <c r="J1054" s="218"/>
      <c r="K1054" s="218"/>
      <c r="L1054" s="217"/>
      <c r="M1054" s="217"/>
      <c r="N1054" s="217"/>
      <c r="O1054" s="217"/>
    </row>
    <row r="1055" spans="1:15" x14ac:dyDescent="0.2">
      <c r="A1055" s="217"/>
      <c r="B1055" s="217"/>
      <c r="C1055" s="217"/>
      <c r="D1055" s="217"/>
      <c r="E1055" s="217"/>
      <c r="F1055" s="217"/>
      <c r="G1055" s="218"/>
      <c r="H1055" s="218"/>
      <c r="I1055" s="218"/>
      <c r="J1055" s="218"/>
      <c r="K1055" s="218"/>
      <c r="L1055" s="217"/>
      <c r="M1055" s="217"/>
      <c r="N1055" s="217"/>
      <c r="O1055" s="217"/>
    </row>
    <row r="1056" spans="1:15" x14ac:dyDescent="0.2">
      <c r="A1056" s="217"/>
      <c r="B1056" s="217"/>
      <c r="C1056" s="217"/>
      <c r="D1056" s="217"/>
      <c r="E1056" s="217"/>
      <c r="F1056" s="217"/>
      <c r="G1056" s="218"/>
      <c r="H1056" s="218"/>
      <c r="I1056" s="218"/>
      <c r="J1056" s="218"/>
      <c r="K1056" s="218"/>
      <c r="L1056" s="217"/>
      <c r="M1056" s="217"/>
      <c r="N1056" s="217"/>
      <c r="O1056" s="217"/>
    </row>
    <row r="1057" spans="1:15" x14ac:dyDescent="0.2">
      <c r="A1057" s="217"/>
      <c r="B1057" s="217"/>
      <c r="C1057" s="217"/>
      <c r="D1057" s="217"/>
      <c r="E1057" s="217"/>
      <c r="F1057" s="217"/>
      <c r="G1057" s="218"/>
      <c r="H1057" s="218"/>
      <c r="I1057" s="218"/>
      <c r="J1057" s="218"/>
      <c r="K1057" s="218"/>
      <c r="L1057" s="217"/>
      <c r="M1057" s="217"/>
      <c r="N1057" s="217"/>
      <c r="O1057" s="217"/>
    </row>
    <row r="1058" spans="1:15" x14ac:dyDescent="0.2">
      <c r="A1058" s="217"/>
      <c r="B1058" s="217"/>
      <c r="C1058" s="217"/>
      <c r="D1058" s="217"/>
      <c r="E1058" s="217"/>
      <c r="F1058" s="217"/>
      <c r="G1058" s="218"/>
      <c r="H1058" s="218"/>
      <c r="I1058" s="218"/>
      <c r="J1058" s="218"/>
      <c r="K1058" s="218"/>
      <c r="L1058" s="217"/>
      <c r="M1058" s="217"/>
      <c r="N1058" s="217"/>
      <c r="O1058" s="217"/>
    </row>
    <row r="1059" spans="1:15" x14ac:dyDescent="0.2">
      <c r="A1059" s="217"/>
      <c r="B1059" s="217"/>
      <c r="C1059" s="217"/>
      <c r="D1059" s="217"/>
      <c r="E1059" s="217"/>
      <c r="F1059" s="217"/>
      <c r="G1059" s="218"/>
      <c r="H1059" s="218"/>
      <c r="I1059" s="218"/>
      <c r="J1059" s="218"/>
      <c r="K1059" s="218"/>
      <c r="L1059" s="217"/>
      <c r="M1059" s="217"/>
      <c r="N1059" s="217"/>
      <c r="O1059" s="217"/>
    </row>
    <row r="1060" spans="1:15" x14ac:dyDescent="0.2">
      <c r="A1060" s="217"/>
      <c r="B1060" s="217"/>
      <c r="C1060" s="217"/>
      <c r="D1060" s="217"/>
      <c r="E1060" s="217"/>
      <c r="F1060" s="217"/>
      <c r="G1060" s="218"/>
      <c r="H1060" s="218"/>
      <c r="I1060" s="218"/>
      <c r="J1060" s="218"/>
      <c r="K1060" s="218"/>
      <c r="L1060" s="217"/>
      <c r="M1060" s="217"/>
      <c r="N1060" s="217"/>
      <c r="O1060" s="217"/>
    </row>
    <row r="1061" spans="1:15" x14ac:dyDescent="0.2">
      <c r="A1061" s="217"/>
      <c r="B1061" s="217"/>
      <c r="C1061" s="217"/>
      <c r="D1061" s="217"/>
      <c r="E1061" s="217"/>
      <c r="F1061" s="217"/>
      <c r="G1061" s="218"/>
      <c r="H1061" s="218"/>
      <c r="I1061" s="218"/>
      <c r="J1061" s="218"/>
      <c r="K1061" s="218"/>
      <c r="L1061" s="217"/>
      <c r="M1061" s="217"/>
      <c r="N1061" s="217"/>
      <c r="O1061" s="217"/>
    </row>
    <row r="1062" spans="1:15" x14ac:dyDescent="0.2">
      <c r="A1062" s="217"/>
      <c r="B1062" s="217"/>
      <c r="C1062" s="217"/>
      <c r="D1062" s="217"/>
      <c r="E1062" s="217"/>
      <c r="F1062" s="217"/>
      <c r="G1062" s="218"/>
      <c r="H1062" s="218"/>
      <c r="I1062" s="218"/>
      <c r="J1062" s="218"/>
      <c r="K1062" s="218"/>
      <c r="L1062" s="217"/>
      <c r="M1062" s="217"/>
      <c r="N1062" s="217"/>
      <c r="O1062" s="217"/>
    </row>
    <row r="1063" spans="1:15" x14ac:dyDescent="0.2">
      <c r="A1063" s="217"/>
      <c r="B1063" s="217"/>
      <c r="C1063" s="217"/>
      <c r="D1063" s="217"/>
      <c r="E1063" s="217"/>
      <c r="F1063" s="217"/>
      <c r="G1063" s="218"/>
      <c r="H1063" s="218"/>
      <c r="I1063" s="218"/>
      <c r="J1063" s="218"/>
      <c r="K1063" s="218"/>
      <c r="L1063" s="217"/>
      <c r="M1063" s="217"/>
      <c r="N1063" s="217"/>
      <c r="O1063" s="217"/>
    </row>
    <row r="1064" spans="1:15" x14ac:dyDescent="0.2">
      <c r="A1064" s="217"/>
      <c r="B1064" s="217"/>
      <c r="C1064" s="217"/>
      <c r="D1064" s="217"/>
      <c r="E1064" s="217"/>
      <c r="F1064" s="217"/>
      <c r="G1064" s="218"/>
      <c r="H1064" s="218"/>
      <c r="I1064" s="218"/>
      <c r="J1064" s="218"/>
      <c r="K1064" s="218"/>
      <c r="L1064" s="217"/>
      <c r="M1064" s="217"/>
      <c r="N1064" s="217"/>
      <c r="O1064" s="217"/>
    </row>
    <row r="1065" spans="1:15" x14ac:dyDescent="0.2">
      <c r="A1065" s="217"/>
      <c r="B1065" s="217"/>
      <c r="C1065" s="217"/>
      <c r="D1065" s="217"/>
      <c r="E1065" s="217"/>
      <c r="F1065" s="217"/>
      <c r="G1065" s="218"/>
      <c r="H1065" s="218"/>
      <c r="I1065" s="218"/>
      <c r="J1065" s="218"/>
      <c r="K1065" s="218"/>
      <c r="L1065" s="217"/>
      <c r="M1065" s="217"/>
      <c r="N1065" s="217"/>
      <c r="O1065" s="217"/>
    </row>
    <row r="1066" spans="1:15" x14ac:dyDescent="0.2">
      <c r="A1066" s="217"/>
      <c r="B1066" s="217"/>
      <c r="C1066" s="217"/>
      <c r="D1066" s="217"/>
      <c r="E1066" s="217"/>
      <c r="F1066" s="217"/>
      <c r="G1066" s="218"/>
      <c r="H1066" s="218"/>
      <c r="I1066" s="218"/>
      <c r="J1066" s="218"/>
      <c r="K1066" s="218"/>
      <c r="L1066" s="217"/>
      <c r="M1066" s="217"/>
      <c r="N1066" s="217"/>
      <c r="O1066" s="217"/>
    </row>
    <row r="1067" spans="1:15" x14ac:dyDescent="0.2">
      <c r="A1067" s="217"/>
      <c r="B1067" s="217"/>
      <c r="C1067" s="217"/>
      <c r="D1067" s="217"/>
      <c r="E1067" s="217"/>
      <c r="F1067" s="217"/>
      <c r="G1067" s="218"/>
      <c r="H1067" s="218"/>
      <c r="I1067" s="218"/>
      <c r="J1067" s="218"/>
      <c r="K1067" s="218"/>
      <c r="L1067" s="217"/>
      <c r="M1067" s="217"/>
      <c r="N1067" s="217"/>
      <c r="O1067" s="217"/>
    </row>
    <row r="1068" spans="1:15" x14ac:dyDescent="0.2">
      <c r="A1068" s="217"/>
      <c r="B1068" s="217"/>
      <c r="C1068" s="217"/>
      <c r="D1068" s="217"/>
      <c r="E1068" s="217"/>
      <c r="F1068" s="217"/>
      <c r="G1068" s="218"/>
      <c r="H1068" s="218"/>
      <c r="I1068" s="218"/>
      <c r="J1068" s="218"/>
      <c r="K1068" s="218"/>
      <c r="L1068" s="217"/>
      <c r="M1068" s="217"/>
      <c r="N1068" s="217"/>
      <c r="O1068" s="217"/>
    </row>
    <row r="1069" spans="1:15" x14ac:dyDescent="0.2">
      <c r="A1069" s="217"/>
      <c r="B1069" s="217"/>
      <c r="C1069" s="217"/>
      <c r="D1069" s="217"/>
      <c r="E1069" s="217"/>
      <c r="F1069" s="217"/>
      <c r="G1069" s="218"/>
      <c r="H1069" s="218"/>
      <c r="I1069" s="218"/>
      <c r="J1069" s="218"/>
      <c r="K1069" s="218"/>
      <c r="L1069" s="217"/>
      <c r="M1069" s="217"/>
      <c r="N1069" s="217"/>
      <c r="O1069" s="217"/>
    </row>
    <row r="1070" spans="1:15" x14ac:dyDescent="0.2">
      <c r="A1070" s="217"/>
      <c r="B1070" s="217"/>
      <c r="C1070" s="217"/>
      <c r="D1070" s="217"/>
      <c r="E1070" s="217"/>
      <c r="F1070" s="217"/>
      <c r="G1070" s="218"/>
      <c r="H1070" s="218"/>
      <c r="I1070" s="218"/>
      <c r="J1070" s="218"/>
      <c r="K1070" s="218"/>
      <c r="L1070" s="217"/>
      <c r="M1070" s="217"/>
      <c r="N1070" s="217"/>
      <c r="O1070" s="217"/>
    </row>
    <row r="1071" spans="1:15" x14ac:dyDescent="0.2">
      <c r="A1071" s="217"/>
      <c r="B1071" s="217"/>
      <c r="C1071" s="217"/>
      <c r="D1071" s="217"/>
      <c r="E1071" s="217"/>
      <c r="F1071" s="217"/>
      <c r="G1071" s="218"/>
      <c r="H1071" s="218"/>
      <c r="I1071" s="218"/>
      <c r="J1071" s="218"/>
      <c r="K1071" s="218"/>
      <c r="L1071" s="217"/>
      <c r="M1071" s="217"/>
      <c r="N1071" s="217"/>
      <c r="O1071" s="217"/>
    </row>
    <row r="1072" spans="1:15" x14ac:dyDescent="0.2">
      <c r="A1072" s="217"/>
      <c r="B1072" s="217"/>
      <c r="C1072" s="217"/>
      <c r="D1072" s="217"/>
      <c r="E1072" s="217"/>
      <c r="F1072" s="217"/>
      <c r="G1072" s="218"/>
      <c r="H1072" s="218"/>
      <c r="I1072" s="218"/>
      <c r="J1072" s="218"/>
      <c r="K1072" s="218"/>
      <c r="L1072" s="217"/>
      <c r="M1072" s="217"/>
      <c r="N1072" s="217"/>
      <c r="O1072" s="217"/>
    </row>
    <row r="1073" spans="1:15" x14ac:dyDescent="0.2">
      <c r="A1073" s="217"/>
      <c r="B1073" s="217"/>
      <c r="C1073" s="217"/>
      <c r="D1073" s="217"/>
      <c r="E1073" s="217"/>
      <c r="F1073" s="217"/>
      <c r="G1073" s="218"/>
      <c r="H1073" s="218"/>
      <c r="I1073" s="218"/>
      <c r="J1073" s="218"/>
      <c r="K1073" s="218"/>
      <c r="L1073" s="217"/>
      <c r="M1073" s="217"/>
      <c r="N1073" s="217"/>
      <c r="O1073" s="217"/>
    </row>
    <row r="1074" spans="1:15" x14ac:dyDescent="0.2">
      <c r="A1074" s="217"/>
      <c r="B1074" s="217"/>
      <c r="C1074" s="217"/>
      <c r="D1074" s="217"/>
      <c r="E1074" s="217"/>
      <c r="F1074" s="217"/>
      <c r="G1074" s="218"/>
      <c r="H1074" s="218"/>
      <c r="I1074" s="218"/>
      <c r="J1074" s="218"/>
      <c r="K1074" s="218"/>
      <c r="L1074" s="217"/>
      <c r="M1074" s="217"/>
      <c r="N1074" s="217"/>
      <c r="O1074" s="217"/>
    </row>
    <row r="1075" spans="1:15" x14ac:dyDescent="0.2">
      <c r="A1075" s="217"/>
      <c r="B1075" s="217"/>
      <c r="C1075" s="217"/>
      <c r="D1075" s="217"/>
      <c r="E1075" s="217"/>
      <c r="F1075" s="217"/>
      <c r="G1075" s="218"/>
      <c r="H1075" s="218"/>
      <c r="I1075" s="218"/>
      <c r="J1075" s="218"/>
      <c r="K1075" s="218"/>
      <c r="L1075" s="217"/>
      <c r="M1075" s="217"/>
      <c r="N1075" s="217"/>
      <c r="O1075" s="217"/>
    </row>
    <row r="1076" spans="1:15" x14ac:dyDescent="0.2">
      <c r="A1076" s="217"/>
      <c r="B1076" s="217"/>
      <c r="C1076" s="217"/>
      <c r="D1076" s="217"/>
      <c r="E1076" s="217"/>
      <c r="F1076" s="217"/>
      <c r="G1076" s="218"/>
      <c r="H1076" s="218"/>
      <c r="I1076" s="218"/>
      <c r="J1076" s="218"/>
      <c r="K1076" s="218"/>
      <c r="L1076" s="217"/>
      <c r="M1076" s="217"/>
      <c r="N1076" s="217"/>
      <c r="O1076" s="217"/>
    </row>
    <row r="1077" spans="1:15" x14ac:dyDescent="0.2">
      <c r="A1077" s="217"/>
      <c r="B1077" s="217"/>
      <c r="C1077" s="217"/>
      <c r="D1077" s="217"/>
      <c r="E1077" s="217"/>
      <c r="F1077" s="217"/>
      <c r="G1077" s="218"/>
      <c r="H1077" s="218"/>
      <c r="I1077" s="218"/>
      <c r="J1077" s="218"/>
      <c r="K1077" s="218"/>
      <c r="L1077" s="217"/>
      <c r="M1077" s="217"/>
      <c r="N1077" s="217"/>
      <c r="O1077" s="217"/>
    </row>
    <row r="1078" spans="1:15" x14ac:dyDescent="0.2">
      <c r="A1078" s="217"/>
      <c r="B1078" s="217"/>
      <c r="C1078" s="217"/>
      <c r="D1078" s="217"/>
      <c r="E1078" s="217"/>
      <c r="F1078" s="217"/>
      <c r="G1078" s="218"/>
      <c r="H1078" s="218"/>
      <c r="I1078" s="218"/>
      <c r="J1078" s="218"/>
      <c r="K1078" s="218"/>
      <c r="L1078" s="217"/>
      <c r="M1078" s="217"/>
      <c r="N1078" s="217"/>
      <c r="O1078" s="217"/>
    </row>
    <row r="1079" spans="1:15" x14ac:dyDescent="0.2">
      <c r="A1079" s="217"/>
      <c r="B1079" s="217"/>
      <c r="C1079" s="217"/>
      <c r="D1079" s="217"/>
      <c r="E1079" s="217"/>
      <c r="F1079" s="217"/>
      <c r="G1079" s="218"/>
      <c r="H1079" s="218"/>
      <c r="I1079" s="218"/>
      <c r="J1079" s="218"/>
      <c r="K1079" s="218"/>
      <c r="L1079" s="217"/>
      <c r="M1079" s="217"/>
      <c r="N1079" s="217"/>
      <c r="O1079" s="217"/>
    </row>
    <row r="1080" spans="1:15" x14ac:dyDescent="0.2">
      <c r="A1080" s="217"/>
      <c r="B1080" s="217"/>
      <c r="C1080" s="217"/>
      <c r="D1080" s="217"/>
      <c r="E1080" s="217"/>
      <c r="F1080" s="217"/>
      <c r="G1080" s="218"/>
      <c r="H1080" s="218"/>
      <c r="I1080" s="218"/>
      <c r="J1080" s="218"/>
      <c r="K1080" s="218"/>
      <c r="L1080" s="217"/>
      <c r="M1080" s="217"/>
      <c r="N1080" s="217"/>
      <c r="O1080" s="217"/>
    </row>
    <row r="1081" spans="1:15" x14ac:dyDescent="0.2">
      <c r="A1081" s="217"/>
      <c r="B1081" s="217"/>
      <c r="C1081" s="217"/>
      <c r="D1081" s="217"/>
      <c r="E1081" s="217"/>
      <c r="F1081" s="217"/>
      <c r="G1081" s="218"/>
      <c r="H1081" s="218"/>
      <c r="I1081" s="218"/>
      <c r="J1081" s="218"/>
      <c r="K1081" s="218"/>
      <c r="L1081" s="217"/>
      <c r="M1081" s="217"/>
      <c r="N1081" s="217"/>
      <c r="O1081" s="217"/>
    </row>
    <row r="1082" spans="1:15" x14ac:dyDescent="0.2">
      <c r="A1082" s="217"/>
      <c r="B1082" s="217"/>
      <c r="C1082" s="217"/>
      <c r="D1082" s="217"/>
      <c r="E1082" s="217"/>
      <c r="F1082" s="217"/>
      <c r="G1082" s="218"/>
      <c r="H1082" s="218"/>
      <c r="I1082" s="218"/>
      <c r="J1082" s="218"/>
      <c r="K1082" s="218"/>
      <c r="L1082" s="217"/>
      <c r="M1082" s="217"/>
      <c r="N1082" s="217"/>
      <c r="O1082" s="217"/>
    </row>
    <row r="1083" spans="1:15" x14ac:dyDescent="0.2">
      <c r="A1083" s="217"/>
      <c r="B1083" s="217"/>
      <c r="C1083" s="217"/>
      <c r="D1083" s="217"/>
      <c r="E1083" s="217"/>
      <c r="F1083" s="217"/>
      <c r="G1083" s="218"/>
      <c r="H1083" s="218"/>
      <c r="I1083" s="218"/>
      <c r="J1083" s="218"/>
      <c r="K1083" s="218"/>
      <c r="L1083" s="217"/>
      <c r="M1083" s="217"/>
      <c r="N1083" s="217"/>
      <c r="O1083" s="217"/>
    </row>
    <row r="1084" spans="1:15" x14ac:dyDescent="0.2">
      <c r="A1084" s="217"/>
      <c r="B1084" s="217"/>
      <c r="C1084" s="217"/>
      <c r="D1084" s="217"/>
      <c r="E1084" s="217"/>
      <c r="F1084" s="217"/>
      <c r="G1084" s="218"/>
      <c r="H1084" s="218"/>
      <c r="I1084" s="218"/>
      <c r="J1084" s="218"/>
      <c r="K1084" s="218"/>
      <c r="L1084" s="217"/>
      <c r="M1084" s="217"/>
      <c r="N1084" s="217"/>
      <c r="O1084" s="217"/>
    </row>
    <row r="1085" spans="1:15" x14ac:dyDescent="0.2">
      <c r="A1085" s="217"/>
      <c r="B1085" s="217"/>
      <c r="C1085" s="217"/>
      <c r="D1085" s="217"/>
      <c r="E1085" s="217"/>
      <c r="F1085" s="217"/>
      <c r="G1085" s="218"/>
      <c r="H1085" s="218"/>
      <c r="I1085" s="218"/>
      <c r="J1085" s="218"/>
      <c r="K1085" s="218"/>
      <c r="L1085" s="217"/>
      <c r="M1085" s="217"/>
      <c r="N1085" s="217"/>
      <c r="O1085" s="217"/>
    </row>
    <row r="1086" spans="1:15" x14ac:dyDescent="0.2">
      <c r="A1086" s="217"/>
      <c r="B1086" s="217"/>
      <c r="C1086" s="217"/>
      <c r="D1086" s="217"/>
      <c r="E1086" s="217"/>
      <c r="F1086" s="217"/>
      <c r="G1086" s="218"/>
      <c r="H1086" s="218"/>
      <c r="I1086" s="218"/>
      <c r="J1086" s="218"/>
      <c r="K1086" s="218"/>
      <c r="L1086" s="217"/>
      <c r="M1086" s="217"/>
      <c r="N1086" s="217"/>
      <c r="O1086" s="217"/>
    </row>
    <row r="1087" spans="1:15" x14ac:dyDescent="0.2">
      <c r="A1087" s="217"/>
      <c r="B1087" s="217"/>
      <c r="C1087" s="217"/>
      <c r="D1087" s="217"/>
      <c r="E1087" s="217"/>
      <c r="F1087" s="217"/>
      <c r="G1087" s="218"/>
      <c r="H1087" s="218"/>
      <c r="I1087" s="218"/>
      <c r="J1087" s="218"/>
      <c r="K1087" s="218"/>
      <c r="L1087" s="217"/>
      <c r="M1087" s="217"/>
      <c r="N1087" s="217"/>
      <c r="O1087" s="217"/>
    </row>
    <row r="1088" spans="1:15" x14ac:dyDescent="0.2">
      <c r="A1088" s="217"/>
      <c r="B1088" s="217"/>
      <c r="C1088" s="217"/>
      <c r="D1088" s="217"/>
      <c r="E1088" s="217"/>
      <c r="F1088" s="217"/>
      <c r="G1088" s="218"/>
      <c r="H1088" s="218"/>
      <c r="I1088" s="218"/>
      <c r="J1088" s="218"/>
      <c r="K1088" s="218"/>
      <c r="L1088" s="217"/>
      <c r="M1088" s="217"/>
      <c r="N1088" s="217"/>
      <c r="O1088" s="217"/>
    </row>
    <row r="1089" spans="1:15" x14ac:dyDescent="0.2">
      <c r="A1089" s="217"/>
      <c r="B1089" s="217"/>
      <c r="C1089" s="217"/>
      <c r="D1089" s="217"/>
      <c r="E1089" s="217"/>
      <c r="F1089" s="217"/>
      <c r="G1089" s="218"/>
      <c r="H1089" s="218"/>
      <c r="I1089" s="218"/>
      <c r="J1089" s="218"/>
      <c r="K1089" s="218"/>
      <c r="L1089" s="217"/>
      <c r="M1089" s="217"/>
      <c r="N1089" s="217"/>
      <c r="O1089" s="217"/>
    </row>
    <row r="1090" spans="1:15" x14ac:dyDescent="0.2">
      <c r="A1090" s="217"/>
      <c r="B1090" s="217"/>
      <c r="C1090" s="217"/>
      <c r="D1090" s="217"/>
      <c r="E1090" s="217"/>
      <c r="F1090" s="217"/>
      <c r="G1090" s="218"/>
      <c r="H1090" s="218"/>
      <c r="I1090" s="218"/>
      <c r="J1090" s="218"/>
      <c r="K1090" s="218"/>
      <c r="L1090" s="217"/>
      <c r="M1090" s="217"/>
      <c r="N1090" s="217"/>
      <c r="O1090" s="217"/>
    </row>
    <row r="1091" spans="1:15" x14ac:dyDescent="0.2">
      <c r="A1091" s="217"/>
      <c r="B1091" s="217"/>
      <c r="C1091" s="217"/>
      <c r="D1091" s="217"/>
      <c r="E1091" s="217"/>
      <c r="F1091" s="217"/>
      <c r="G1091" s="218"/>
      <c r="H1091" s="218"/>
      <c r="I1091" s="218"/>
      <c r="J1091" s="218"/>
      <c r="K1091" s="218"/>
      <c r="L1091" s="217"/>
      <c r="M1091" s="217"/>
      <c r="N1091" s="217"/>
      <c r="O1091" s="217"/>
    </row>
    <row r="1092" spans="1:15" x14ac:dyDescent="0.2">
      <c r="A1092" s="217"/>
      <c r="B1092" s="217"/>
      <c r="C1092" s="217"/>
      <c r="D1092" s="217"/>
      <c r="E1092" s="217"/>
      <c r="F1092" s="217"/>
      <c r="G1092" s="218"/>
      <c r="H1092" s="218"/>
      <c r="I1092" s="218"/>
      <c r="J1092" s="218"/>
      <c r="K1092" s="218"/>
      <c r="L1092" s="217"/>
      <c r="M1092" s="217"/>
      <c r="N1092" s="217"/>
      <c r="O1092" s="217"/>
    </row>
    <row r="1093" spans="1:15" x14ac:dyDescent="0.2">
      <c r="A1093" s="217"/>
      <c r="B1093" s="217"/>
      <c r="C1093" s="217"/>
      <c r="D1093" s="217"/>
      <c r="E1093" s="217"/>
      <c r="F1093" s="217"/>
      <c r="G1093" s="218"/>
      <c r="H1093" s="218"/>
      <c r="I1093" s="218"/>
      <c r="J1093" s="218"/>
      <c r="K1093" s="218"/>
      <c r="L1093" s="217"/>
      <c r="M1093" s="217"/>
      <c r="N1093" s="217"/>
      <c r="O1093" s="217"/>
    </row>
    <row r="1094" spans="1:15" x14ac:dyDescent="0.2">
      <c r="A1094" s="217"/>
      <c r="B1094" s="217"/>
      <c r="C1094" s="217"/>
      <c r="D1094" s="217"/>
      <c r="E1094" s="217"/>
      <c r="F1094" s="217"/>
      <c r="G1094" s="218"/>
      <c r="H1094" s="218"/>
      <c r="I1094" s="218"/>
      <c r="J1094" s="218"/>
      <c r="K1094" s="218"/>
      <c r="L1094" s="217"/>
      <c r="M1094" s="217"/>
      <c r="N1094" s="217"/>
      <c r="O1094" s="217"/>
    </row>
    <row r="1095" spans="1:15" x14ac:dyDescent="0.2">
      <c r="A1095" s="217"/>
      <c r="B1095" s="217"/>
      <c r="C1095" s="217"/>
      <c r="D1095" s="217"/>
      <c r="E1095" s="217"/>
      <c r="F1095" s="217"/>
      <c r="G1095" s="218"/>
      <c r="H1095" s="218"/>
      <c r="I1095" s="218"/>
      <c r="J1095" s="218"/>
      <c r="K1095" s="218"/>
      <c r="L1095" s="217"/>
      <c r="M1095" s="217"/>
      <c r="N1095" s="217"/>
      <c r="O1095" s="217"/>
    </row>
    <row r="1096" spans="1:15" x14ac:dyDescent="0.2">
      <c r="A1096" s="217"/>
      <c r="B1096" s="217"/>
      <c r="C1096" s="217"/>
      <c r="D1096" s="217"/>
      <c r="E1096" s="217"/>
      <c r="F1096" s="217"/>
      <c r="G1096" s="218"/>
      <c r="H1096" s="218"/>
      <c r="I1096" s="218"/>
      <c r="J1096" s="218"/>
      <c r="K1096" s="218"/>
      <c r="L1096" s="217"/>
      <c r="M1096" s="217"/>
      <c r="N1096" s="217"/>
      <c r="O1096" s="217"/>
    </row>
    <row r="1097" spans="1:15" x14ac:dyDescent="0.2">
      <c r="A1097" s="217"/>
      <c r="B1097" s="217"/>
      <c r="C1097" s="217"/>
      <c r="D1097" s="217"/>
      <c r="E1097" s="217"/>
      <c r="F1097" s="217"/>
      <c r="G1097" s="218"/>
      <c r="H1097" s="218"/>
      <c r="I1097" s="218"/>
      <c r="J1097" s="218"/>
      <c r="K1097" s="218"/>
      <c r="L1097" s="217"/>
      <c r="M1097" s="217"/>
      <c r="N1097" s="217"/>
      <c r="O1097" s="217"/>
    </row>
    <row r="1098" spans="1:15" x14ac:dyDescent="0.2">
      <c r="A1098" s="217"/>
      <c r="B1098" s="217"/>
      <c r="C1098" s="217"/>
      <c r="D1098" s="217"/>
      <c r="E1098" s="217"/>
      <c r="F1098" s="217"/>
      <c r="G1098" s="218"/>
      <c r="H1098" s="218"/>
      <c r="I1098" s="218"/>
      <c r="J1098" s="218"/>
      <c r="K1098" s="218"/>
      <c r="L1098" s="217"/>
      <c r="M1098" s="217"/>
      <c r="N1098" s="217"/>
      <c r="O1098" s="217"/>
    </row>
    <row r="1099" spans="1:15" x14ac:dyDescent="0.2">
      <c r="A1099" s="217"/>
      <c r="B1099" s="217"/>
      <c r="C1099" s="217"/>
      <c r="D1099" s="217"/>
      <c r="E1099" s="217"/>
      <c r="F1099" s="217"/>
      <c r="G1099" s="218"/>
      <c r="H1099" s="218"/>
      <c r="I1099" s="218"/>
      <c r="J1099" s="218"/>
      <c r="K1099" s="218"/>
      <c r="L1099" s="217"/>
      <c r="M1099" s="217"/>
      <c r="N1099" s="217"/>
      <c r="O1099" s="217"/>
    </row>
    <row r="1100" spans="1:15" x14ac:dyDescent="0.2">
      <c r="A1100" s="217"/>
      <c r="B1100" s="217"/>
      <c r="C1100" s="217"/>
      <c r="D1100" s="217"/>
      <c r="E1100" s="217"/>
      <c r="F1100" s="217"/>
      <c r="G1100" s="218"/>
      <c r="H1100" s="218"/>
      <c r="I1100" s="218"/>
      <c r="J1100" s="218"/>
      <c r="K1100" s="218"/>
      <c r="L1100" s="217"/>
      <c r="M1100" s="217"/>
      <c r="N1100" s="217"/>
      <c r="O1100" s="217"/>
    </row>
    <row r="1101" spans="1:15" x14ac:dyDescent="0.2">
      <c r="A1101" s="217"/>
      <c r="B1101" s="217"/>
      <c r="C1101" s="217"/>
      <c r="D1101" s="217"/>
      <c r="E1101" s="217"/>
      <c r="F1101" s="217"/>
      <c r="G1101" s="218"/>
      <c r="H1101" s="218"/>
      <c r="I1101" s="218"/>
      <c r="J1101" s="218"/>
      <c r="K1101" s="218"/>
      <c r="L1101" s="217"/>
      <c r="M1101" s="217"/>
      <c r="N1101" s="217"/>
      <c r="O1101" s="217"/>
    </row>
    <row r="1102" spans="1:15" x14ac:dyDescent="0.2">
      <c r="A1102" s="217"/>
      <c r="B1102" s="217"/>
      <c r="C1102" s="217"/>
      <c r="D1102" s="217"/>
      <c r="E1102" s="217"/>
      <c r="F1102" s="217"/>
      <c r="G1102" s="218"/>
      <c r="H1102" s="218"/>
      <c r="I1102" s="218"/>
      <c r="J1102" s="218"/>
      <c r="K1102" s="218"/>
      <c r="L1102" s="217"/>
      <c r="M1102" s="217"/>
      <c r="N1102" s="217"/>
      <c r="O1102" s="217"/>
    </row>
    <row r="1103" spans="1:15" x14ac:dyDescent="0.2">
      <c r="A1103" s="217"/>
      <c r="B1103" s="217"/>
      <c r="C1103" s="217"/>
      <c r="D1103" s="217"/>
      <c r="E1103" s="217"/>
      <c r="F1103" s="217"/>
      <c r="G1103" s="218"/>
      <c r="H1103" s="218"/>
      <c r="I1103" s="218"/>
      <c r="J1103" s="218"/>
      <c r="K1103" s="218"/>
      <c r="L1103" s="217"/>
      <c r="M1103" s="217"/>
      <c r="N1103" s="217"/>
      <c r="O1103" s="217"/>
    </row>
    <row r="1104" spans="1:15" x14ac:dyDescent="0.2">
      <c r="A1104" s="217"/>
      <c r="B1104" s="217"/>
      <c r="C1104" s="217"/>
      <c r="D1104" s="217"/>
      <c r="E1104" s="217"/>
      <c r="F1104" s="217"/>
      <c r="G1104" s="218"/>
      <c r="H1104" s="218"/>
      <c r="I1104" s="218"/>
      <c r="J1104" s="218"/>
      <c r="K1104" s="218"/>
      <c r="L1104" s="217"/>
      <c r="M1104" s="217"/>
      <c r="N1104" s="217"/>
      <c r="O1104" s="217"/>
    </row>
    <row r="1105" spans="1:15" x14ac:dyDescent="0.2">
      <c r="A1105" s="217"/>
      <c r="B1105" s="217"/>
      <c r="C1105" s="217"/>
      <c r="D1105" s="217"/>
      <c r="E1105" s="217"/>
      <c r="F1105" s="217"/>
      <c r="G1105" s="218"/>
      <c r="H1105" s="218"/>
      <c r="I1105" s="218"/>
      <c r="J1105" s="218"/>
      <c r="K1105" s="218"/>
      <c r="L1105" s="217"/>
      <c r="M1105" s="217"/>
      <c r="N1105" s="217"/>
      <c r="O1105" s="217"/>
    </row>
    <row r="1106" spans="1:15" x14ac:dyDescent="0.2">
      <c r="A1106" s="217"/>
      <c r="B1106" s="217"/>
      <c r="C1106" s="217"/>
      <c r="D1106" s="217"/>
      <c r="E1106" s="217"/>
      <c r="F1106" s="217"/>
      <c r="G1106" s="218"/>
      <c r="H1106" s="218"/>
      <c r="I1106" s="218"/>
      <c r="J1106" s="218"/>
      <c r="K1106" s="218"/>
      <c r="L1106" s="217"/>
      <c r="M1106" s="217"/>
      <c r="N1106" s="217"/>
      <c r="O1106" s="217"/>
    </row>
    <row r="1107" spans="1:15" x14ac:dyDescent="0.2">
      <c r="A1107" s="217"/>
      <c r="B1107" s="217"/>
      <c r="C1107" s="217"/>
      <c r="D1107" s="217"/>
      <c r="E1107" s="217"/>
      <c r="F1107" s="217"/>
      <c r="G1107" s="218"/>
      <c r="H1107" s="218"/>
      <c r="I1107" s="218"/>
      <c r="J1107" s="218"/>
      <c r="K1107" s="218"/>
      <c r="L1107" s="217"/>
      <c r="M1107" s="217"/>
      <c r="N1107" s="217"/>
      <c r="O1107" s="217"/>
    </row>
    <row r="1108" spans="1:15" x14ac:dyDescent="0.2">
      <c r="A1108" s="217"/>
      <c r="B1108" s="217"/>
      <c r="C1108" s="217"/>
      <c r="D1108" s="217"/>
      <c r="E1108" s="217"/>
      <c r="F1108" s="217"/>
      <c r="G1108" s="218"/>
      <c r="H1108" s="218"/>
      <c r="I1108" s="218"/>
      <c r="J1108" s="218"/>
      <c r="K1108" s="218"/>
      <c r="L1108" s="217"/>
      <c r="M1108" s="217"/>
      <c r="N1108" s="217"/>
      <c r="O1108" s="217"/>
    </row>
    <row r="1109" spans="1:15" x14ac:dyDescent="0.2">
      <c r="A1109" s="217"/>
      <c r="B1109" s="217"/>
      <c r="C1109" s="217"/>
      <c r="D1109" s="217"/>
      <c r="E1109" s="217"/>
      <c r="F1109" s="217"/>
      <c r="G1109" s="218"/>
      <c r="H1109" s="218"/>
      <c r="I1109" s="218"/>
      <c r="J1109" s="218"/>
      <c r="K1109" s="218"/>
      <c r="L1109" s="217"/>
      <c r="M1109" s="217"/>
      <c r="N1109" s="217"/>
      <c r="O1109" s="217"/>
    </row>
    <row r="1110" spans="1:15" x14ac:dyDescent="0.2">
      <c r="A1110" s="217"/>
      <c r="B1110" s="217"/>
      <c r="C1110" s="217"/>
      <c r="D1110" s="217"/>
      <c r="E1110" s="217"/>
      <c r="F1110" s="217"/>
      <c r="G1110" s="218"/>
      <c r="H1110" s="218"/>
      <c r="I1110" s="218"/>
      <c r="J1110" s="218"/>
      <c r="K1110" s="218"/>
      <c r="L1110" s="217"/>
      <c r="M1110" s="217"/>
      <c r="N1110" s="217"/>
      <c r="O1110" s="217"/>
    </row>
    <row r="1111" spans="1:15" x14ac:dyDescent="0.2">
      <c r="A1111" s="217"/>
      <c r="B1111" s="217"/>
      <c r="C1111" s="217"/>
      <c r="D1111" s="217"/>
      <c r="E1111" s="217"/>
      <c r="F1111" s="217"/>
      <c r="G1111" s="218"/>
      <c r="H1111" s="218"/>
      <c r="I1111" s="218"/>
      <c r="J1111" s="218"/>
      <c r="K1111" s="218"/>
      <c r="L1111" s="217"/>
      <c r="M1111" s="217"/>
      <c r="N1111" s="217"/>
      <c r="O1111" s="217"/>
    </row>
    <row r="1112" spans="1:15" x14ac:dyDescent="0.2">
      <c r="A1112" s="217"/>
      <c r="B1112" s="217"/>
      <c r="C1112" s="217"/>
      <c r="D1112" s="217"/>
      <c r="E1112" s="217"/>
      <c r="F1112" s="217"/>
      <c r="G1112" s="218"/>
      <c r="H1112" s="218"/>
      <c r="I1112" s="218"/>
      <c r="J1112" s="218"/>
      <c r="K1112" s="218"/>
      <c r="L1112" s="217"/>
      <c r="M1112" s="217"/>
      <c r="N1112" s="217"/>
      <c r="O1112" s="217"/>
    </row>
    <row r="1113" spans="1:15" x14ac:dyDescent="0.2">
      <c r="A1113" s="217"/>
      <c r="B1113" s="217"/>
      <c r="C1113" s="217"/>
      <c r="D1113" s="217"/>
      <c r="E1113" s="217"/>
      <c r="F1113" s="217"/>
      <c r="G1113" s="218"/>
      <c r="H1113" s="218"/>
      <c r="I1113" s="218"/>
      <c r="J1113" s="218"/>
      <c r="K1113" s="218"/>
      <c r="L1113" s="217"/>
      <c r="M1113" s="217"/>
      <c r="N1113" s="217"/>
      <c r="O1113" s="217"/>
    </row>
    <row r="1114" spans="1:15" x14ac:dyDescent="0.2">
      <c r="A1114" s="217"/>
      <c r="B1114" s="217"/>
      <c r="C1114" s="217"/>
      <c r="D1114" s="217"/>
      <c r="E1114" s="217"/>
      <c r="F1114" s="217"/>
      <c r="G1114" s="218"/>
      <c r="H1114" s="218"/>
      <c r="I1114" s="218"/>
      <c r="J1114" s="218"/>
      <c r="K1114" s="218"/>
      <c r="L1114" s="217"/>
      <c r="M1114" s="217"/>
      <c r="N1114" s="217"/>
      <c r="O1114" s="217"/>
    </row>
    <row r="1115" spans="1:15" x14ac:dyDescent="0.2">
      <c r="A1115" s="217"/>
      <c r="B1115" s="217"/>
      <c r="C1115" s="217"/>
      <c r="D1115" s="217"/>
      <c r="E1115" s="217"/>
      <c r="F1115" s="217"/>
      <c r="G1115" s="218"/>
      <c r="H1115" s="218"/>
      <c r="I1115" s="218"/>
      <c r="J1115" s="218"/>
      <c r="K1115" s="218"/>
      <c r="L1115" s="217"/>
      <c r="M1115" s="217"/>
      <c r="N1115" s="217"/>
      <c r="O1115" s="217"/>
    </row>
    <row r="1116" spans="1:15" x14ac:dyDescent="0.2">
      <c r="A1116" s="217"/>
      <c r="B1116" s="217"/>
      <c r="C1116" s="217"/>
      <c r="D1116" s="217"/>
      <c r="E1116" s="217"/>
      <c r="F1116" s="217"/>
      <c r="G1116" s="218"/>
      <c r="H1116" s="218"/>
      <c r="I1116" s="218"/>
      <c r="J1116" s="218"/>
      <c r="K1116" s="218"/>
      <c r="L1116" s="217"/>
      <c r="M1116" s="217"/>
      <c r="N1116" s="217"/>
      <c r="O1116" s="217"/>
    </row>
    <row r="1117" spans="1:15" x14ac:dyDescent="0.2">
      <c r="A1117" s="217"/>
      <c r="B1117" s="217"/>
      <c r="C1117" s="217"/>
      <c r="D1117" s="217"/>
      <c r="E1117" s="217"/>
      <c r="F1117" s="217"/>
      <c r="G1117" s="218"/>
      <c r="H1117" s="218"/>
      <c r="I1117" s="218"/>
      <c r="J1117" s="218"/>
      <c r="K1117" s="218"/>
      <c r="L1117" s="217"/>
      <c r="M1117" s="217"/>
      <c r="N1117" s="217"/>
      <c r="O1117" s="217"/>
    </row>
    <row r="1118" spans="1:15" x14ac:dyDescent="0.2">
      <c r="A1118" s="217"/>
      <c r="B1118" s="217"/>
      <c r="C1118" s="217"/>
      <c r="D1118" s="217"/>
      <c r="E1118" s="217"/>
      <c r="F1118" s="217"/>
      <c r="G1118" s="218"/>
      <c r="H1118" s="218"/>
      <c r="I1118" s="218"/>
      <c r="J1118" s="218"/>
      <c r="K1118" s="218"/>
      <c r="L1118" s="217"/>
      <c r="M1118" s="217"/>
      <c r="N1118" s="217"/>
      <c r="O1118" s="217"/>
    </row>
    <row r="1119" spans="1:15" x14ac:dyDescent="0.2">
      <c r="A1119" s="217"/>
      <c r="B1119" s="217"/>
      <c r="C1119" s="217"/>
      <c r="D1119" s="217"/>
      <c r="E1119" s="217"/>
      <c r="F1119" s="217"/>
      <c r="G1119" s="218"/>
      <c r="H1119" s="218"/>
      <c r="I1119" s="218"/>
      <c r="J1119" s="218"/>
      <c r="K1119" s="218"/>
      <c r="L1119" s="217"/>
      <c r="M1119" s="217"/>
      <c r="N1119" s="217"/>
      <c r="O1119" s="217"/>
    </row>
    <row r="1120" spans="1:15" x14ac:dyDescent="0.2">
      <c r="A1120" s="217"/>
      <c r="B1120" s="217"/>
      <c r="C1120" s="217"/>
      <c r="D1120" s="217"/>
      <c r="E1120" s="217"/>
      <c r="F1120" s="217"/>
      <c r="G1120" s="218"/>
      <c r="H1120" s="218"/>
      <c r="I1120" s="218"/>
      <c r="J1120" s="218"/>
      <c r="K1120" s="218"/>
      <c r="L1120" s="217"/>
      <c r="M1120" s="217"/>
      <c r="N1120" s="217"/>
      <c r="O1120" s="217"/>
    </row>
    <row r="1121" spans="1:15" x14ac:dyDescent="0.2">
      <c r="A1121" s="217"/>
      <c r="B1121" s="217"/>
      <c r="C1121" s="217"/>
      <c r="D1121" s="217"/>
      <c r="E1121" s="217"/>
      <c r="F1121" s="217"/>
      <c r="G1121" s="218"/>
      <c r="H1121" s="218"/>
      <c r="I1121" s="218"/>
      <c r="J1121" s="218"/>
      <c r="K1121" s="218"/>
      <c r="L1121" s="217"/>
      <c r="M1121" s="217"/>
      <c r="N1121" s="217"/>
      <c r="O1121" s="217"/>
    </row>
    <row r="1122" spans="1:15" x14ac:dyDescent="0.2">
      <c r="A1122" s="217"/>
      <c r="B1122" s="217"/>
      <c r="C1122" s="217"/>
      <c r="D1122" s="217"/>
      <c r="E1122" s="217"/>
      <c r="F1122" s="217"/>
      <c r="G1122" s="218"/>
      <c r="H1122" s="218"/>
      <c r="I1122" s="218"/>
      <c r="J1122" s="218"/>
      <c r="K1122" s="218"/>
      <c r="L1122" s="217"/>
      <c r="M1122" s="217"/>
      <c r="N1122" s="217"/>
      <c r="O1122" s="217"/>
    </row>
    <row r="1123" spans="1:15" x14ac:dyDescent="0.2">
      <c r="A1123" s="217"/>
      <c r="B1123" s="217"/>
      <c r="C1123" s="217"/>
      <c r="D1123" s="217"/>
      <c r="E1123" s="217"/>
      <c r="F1123" s="217"/>
      <c r="G1123" s="218"/>
      <c r="H1123" s="218"/>
      <c r="I1123" s="218"/>
      <c r="J1123" s="218"/>
      <c r="K1123" s="218"/>
      <c r="L1123" s="217"/>
      <c r="M1123" s="217"/>
      <c r="N1123" s="217"/>
      <c r="O1123" s="217"/>
    </row>
    <row r="1124" spans="1:15" x14ac:dyDescent="0.2">
      <c r="A1124" s="217"/>
      <c r="B1124" s="217"/>
      <c r="C1124" s="217"/>
      <c r="D1124" s="217"/>
      <c r="E1124" s="217"/>
      <c r="F1124" s="217"/>
      <c r="G1124" s="218"/>
      <c r="H1124" s="218"/>
      <c r="I1124" s="218"/>
      <c r="J1124" s="218"/>
      <c r="K1124" s="218"/>
      <c r="L1124" s="217"/>
      <c r="M1124" s="217"/>
      <c r="N1124" s="217"/>
      <c r="O1124" s="217"/>
    </row>
    <row r="1125" spans="1:15" x14ac:dyDescent="0.2">
      <c r="A1125" s="217"/>
      <c r="B1125" s="217"/>
      <c r="C1125" s="217"/>
      <c r="D1125" s="217"/>
      <c r="E1125" s="217"/>
      <c r="F1125" s="217"/>
      <c r="G1125" s="218"/>
      <c r="H1125" s="218"/>
      <c r="I1125" s="218"/>
      <c r="J1125" s="218"/>
      <c r="K1125" s="218"/>
      <c r="L1125" s="217"/>
      <c r="M1125" s="217"/>
      <c r="N1125" s="217"/>
      <c r="O1125" s="217"/>
    </row>
    <row r="1126" spans="1:15" x14ac:dyDescent="0.2">
      <c r="A1126" s="217"/>
      <c r="B1126" s="217"/>
      <c r="C1126" s="217"/>
      <c r="D1126" s="217"/>
      <c r="E1126" s="217"/>
      <c r="F1126" s="217"/>
      <c r="G1126" s="218"/>
      <c r="H1126" s="218"/>
      <c r="I1126" s="218"/>
      <c r="J1126" s="218"/>
      <c r="K1126" s="218"/>
      <c r="L1126" s="217"/>
      <c r="M1126" s="217"/>
      <c r="N1126" s="217"/>
      <c r="O1126" s="217"/>
    </row>
    <row r="1127" spans="1:15" x14ac:dyDescent="0.2">
      <c r="A1127" s="217"/>
      <c r="B1127" s="217"/>
      <c r="C1127" s="217"/>
      <c r="D1127" s="217"/>
      <c r="E1127" s="217"/>
      <c r="F1127" s="217"/>
      <c r="G1127" s="218"/>
      <c r="H1127" s="218"/>
      <c r="I1127" s="218"/>
      <c r="J1127" s="218"/>
      <c r="K1127" s="218"/>
      <c r="L1127" s="217"/>
      <c r="M1127" s="217"/>
      <c r="N1127" s="217"/>
      <c r="O1127" s="217"/>
    </row>
    <row r="1128" spans="1:15" x14ac:dyDescent="0.2">
      <c r="A1128" s="217"/>
      <c r="B1128" s="217"/>
      <c r="C1128" s="217"/>
      <c r="D1128" s="217"/>
      <c r="E1128" s="217"/>
      <c r="F1128" s="217"/>
      <c r="G1128" s="218"/>
      <c r="H1128" s="218"/>
      <c r="I1128" s="218"/>
      <c r="J1128" s="218"/>
      <c r="K1128" s="218"/>
      <c r="L1128" s="217"/>
      <c r="M1128" s="217"/>
      <c r="N1128" s="217"/>
      <c r="O1128" s="217"/>
    </row>
    <row r="1129" spans="1:15" x14ac:dyDescent="0.2">
      <c r="A1129" s="217"/>
      <c r="B1129" s="217"/>
      <c r="C1129" s="217"/>
      <c r="D1129" s="217"/>
      <c r="E1129" s="217"/>
      <c r="F1129" s="217"/>
      <c r="G1129" s="218"/>
      <c r="H1129" s="218"/>
      <c r="I1129" s="218"/>
      <c r="J1129" s="218"/>
      <c r="K1129" s="218"/>
      <c r="L1129" s="217"/>
      <c r="M1129" s="217"/>
      <c r="N1129" s="217"/>
      <c r="O1129" s="217"/>
    </row>
    <row r="1130" spans="1:15" x14ac:dyDescent="0.2">
      <c r="A1130" s="217"/>
      <c r="B1130" s="217"/>
      <c r="C1130" s="217"/>
      <c r="D1130" s="217"/>
      <c r="E1130" s="217"/>
      <c r="F1130" s="217"/>
      <c r="G1130" s="218"/>
      <c r="H1130" s="218"/>
      <c r="I1130" s="218"/>
      <c r="J1130" s="218"/>
      <c r="K1130" s="218"/>
      <c r="L1130" s="217"/>
      <c r="M1130" s="217"/>
      <c r="N1130" s="217"/>
      <c r="O1130" s="217"/>
    </row>
    <row r="1131" spans="1:15" x14ac:dyDescent="0.2">
      <c r="A1131" s="217"/>
      <c r="B1131" s="217"/>
      <c r="C1131" s="217"/>
      <c r="D1131" s="217"/>
      <c r="E1131" s="217"/>
      <c r="F1131" s="217"/>
      <c r="G1131" s="218"/>
      <c r="H1131" s="218"/>
      <c r="I1131" s="218"/>
      <c r="J1131" s="218"/>
      <c r="K1131" s="218"/>
      <c r="L1131" s="217"/>
      <c r="M1131" s="217"/>
      <c r="N1131" s="217"/>
      <c r="O1131" s="217"/>
    </row>
    <row r="1132" spans="1:15" x14ac:dyDescent="0.2">
      <c r="A1132" s="217"/>
      <c r="B1132" s="217"/>
      <c r="C1132" s="217"/>
      <c r="D1132" s="217"/>
      <c r="E1132" s="217"/>
      <c r="F1132" s="217"/>
      <c r="G1132" s="218"/>
      <c r="H1132" s="218"/>
      <c r="I1132" s="218"/>
      <c r="J1132" s="218"/>
      <c r="K1132" s="218"/>
      <c r="L1132" s="217"/>
      <c r="M1132" s="217"/>
      <c r="N1132" s="217"/>
      <c r="O1132" s="217"/>
    </row>
    <row r="1133" spans="1:15" x14ac:dyDescent="0.2">
      <c r="A1133" s="217"/>
      <c r="B1133" s="217"/>
      <c r="C1133" s="217"/>
      <c r="D1133" s="217"/>
      <c r="E1133" s="217"/>
      <c r="F1133" s="217"/>
      <c r="G1133" s="218"/>
      <c r="H1133" s="218"/>
      <c r="I1133" s="218"/>
      <c r="J1133" s="218"/>
      <c r="K1133" s="218"/>
      <c r="L1133" s="217"/>
      <c r="M1133" s="217"/>
      <c r="N1133" s="217"/>
      <c r="O1133" s="217"/>
    </row>
    <row r="1134" spans="1:15" x14ac:dyDescent="0.2">
      <c r="A1134" s="217"/>
      <c r="B1134" s="217"/>
      <c r="C1134" s="217"/>
      <c r="D1134" s="217"/>
      <c r="E1134" s="217"/>
      <c r="F1134" s="217"/>
      <c r="G1134" s="218"/>
      <c r="H1134" s="218"/>
      <c r="I1134" s="218"/>
      <c r="J1134" s="218"/>
      <c r="K1134" s="218"/>
      <c r="L1134" s="217"/>
      <c r="M1134" s="217"/>
      <c r="N1134" s="217"/>
      <c r="O1134" s="217"/>
    </row>
    <row r="1135" spans="1:15" x14ac:dyDescent="0.2">
      <c r="A1135" s="217"/>
      <c r="B1135" s="217"/>
      <c r="C1135" s="217"/>
      <c r="D1135" s="217"/>
      <c r="E1135" s="217"/>
      <c r="F1135" s="217"/>
      <c r="G1135" s="218"/>
      <c r="H1135" s="218"/>
      <c r="I1135" s="218"/>
      <c r="J1135" s="218"/>
      <c r="K1135" s="218"/>
      <c r="L1135" s="217"/>
      <c r="M1135" s="217"/>
      <c r="N1135" s="217"/>
      <c r="O1135" s="217"/>
    </row>
    <row r="1136" spans="1:15" x14ac:dyDescent="0.2">
      <c r="A1136" s="217"/>
      <c r="B1136" s="217"/>
      <c r="C1136" s="217"/>
      <c r="D1136" s="217"/>
      <c r="E1136" s="217"/>
      <c r="F1136" s="217"/>
      <c r="G1136" s="218"/>
      <c r="H1136" s="218"/>
      <c r="I1136" s="218"/>
      <c r="J1136" s="218"/>
      <c r="K1136" s="218"/>
      <c r="L1136" s="217"/>
      <c r="M1136" s="217"/>
      <c r="N1136" s="217"/>
      <c r="O1136" s="217"/>
    </row>
    <row r="1137" spans="1:15" x14ac:dyDescent="0.2">
      <c r="A1137" s="217"/>
      <c r="B1137" s="217"/>
      <c r="C1137" s="217"/>
      <c r="D1137" s="217"/>
      <c r="E1137" s="217"/>
      <c r="F1137" s="217"/>
      <c r="G1137" s="218"/>
      <c r="H1137" s="218"/>
      <c r="I1137" s="218"/>
      <c r="J1137" s="218"/>
      <c r="K1137" s="218"/>
      <c r="L1137" s="217"/>
      <c r="M1137" s="217"/>
      <c r="N1137" s="217"/>
      <c r="O1137" s="217"/>
    </row>
    <row r="1138" spans="1:15" x14ac:dyDescent="0.2">
      <c r="A1138" s="217"/>
      <c r="B1138" s="217"/>
      <c r="C1138" s="217"/>
      <c r="D1138" s="217"/>
      <c r="E1138" s="217"/>
      <c r="F1138" s="217"/>
      <c r="G1138" s="218"/>
      <c r="H1138" s="218"/>
      <c r="I1138" s="218"/>
      <c r="J1138" s="218"/>
      <c r="K1138" s="218"/>
      <c r="L1138" s="217"/>
      <c r="M1138" s="217"/>
      <c r="N1138" s="217"/>
      <c r="O1138" s="217"/>
    </row>
    <row r="1139" spans="1:15" x14ac:dyDescent="0.2">
      <c r="A1139" s="217"/>
      <c r="B1139" s="217"/>
      <c r="C1139" s="217"/>
      <c r="D1139" s="217"/>
      <c r="E1139" s="217"/>
      <c r="F1139" s="217"/>
      <c r="G1139" s="218"/>
      <c r="H1139" s="218"/>
      <c r="I1139" s="218"/>
      <c r="J1139" s="218"/>
      <c r="K1139" s="218"/>
      <c r="L1139" s="217"/>
      <c r="M1139" s="217"/>
      <c r="N1139" s="217"/>
      <c r="O1139" s="217"/>
    </row>
    <row r="1140" spans="1:15" x14ac:dyDescent="0.2">
      <c r="A1140" s="217"/>
      <c r="B1140" s="217"/>
      <c r="C1140" s="217"/>
      <c r="D1140" s="217"/>
      <c r="E1140" s="217"/>
      <c r="F1140" s="217"/>
      <c r="G1140" s="218"/>
      <c r="H1140" s="218"/>
      <c r="I1140" s="218"/>
      <c r="J1140" s="218"/>
      <c r="K1140" s="218"/>
      <c r="L1140" s="217"/>
      <c r="M1140" s="217"/>
      <c r="N1140" s="217"/>
      <c r="O1140" s="217"/>
    </row>
    <row r="1141" spans="1:15" x14ac:dyDescent="0.2">
      <c r="A1141" s="217"/>
      <c r="B1141" s="217"/>
      <c r="C1141" s="217"/>
      <c r="D1141" s="217"/>
      <c r="E1141" s="217"/>
      <c r="F1141" s="217"/>
      <c r="G1141" s="218"/>
      <c r="H1141" s="218"/>
      <c r="I1141" s="218"/>
      <c r="J1141" s="218"/>
      <c r="K1141" s="218"/>
      <c r="L1141" s="217"/>
      <c r="M1141" s="217"/>
      <c r="N1141" s="217"/>
      <c r="O1141" s="217"/>
    </row>
    <row r="1142" spans="1:15" x14ac:dyDescent="0.2">
      <c r="A1142" s="217"/>
      <c r="B1142" s="217"/>
      <c r="C1142" s="217"/>
      <c r="D1142" s="217"/>
      <c r="E1142" s="217"/>
      <c r="F1142" s="217"/>
      <c r="G1142" s="218"/>
      <c r="H1142" s="218"/>
      <c r="I1142" s="218"/>
      <c r="J1142" s="218"/>
      <c r="K1142" s="218"/>
      <c r="L1142" s="217"/>
      <c r="M1142" s="217"/>
      <c r="N1142" s="217"/>
      <c r="O1142" s="217"/>
    </row>
    <row r="1143" spans="1:15" x14ac:dyDescent="0.2">
      <c r="A1143" s="217"/>
      <c r="B1143" s="217"/>
      <c r="C1143" s="217"/>
      <c r="D1143" s="217"/>
      <c r="E1143" s="217"/>
      <c r="F1143" s="217"/>
      <c r="G1143" s="218"/>
      <c r="H1143" s="218"/>
      <c r="I1143" s="218"/>
      <c r="J1143" s="218"/>
      <c r="K1143" s="218"/>
      <c r="L1143" s="217"/>
      <c r="M1143" s="217"/>
      <c r="N1143" s="217"/>
      <c r="O1143" s="217"/>
    </row>
    <row r="1144" spans="1:15" x14ac:dyDescent="0.2">
      <c r="A1144" s="217"/>
      <c r="B1144" s="217"/>
      <c r="C1144" s="217"/>
      <c r="D1144" s="217"/>
      <c r="E1144" s="217"/>
      <c r="F1144" s="217"/>
      <c r="G1144" s="218"/>
      <c r="H1144" s="218"/>
      <c r="I1144" s="218"/>
      <c r="J1144" s="218"/>
      <c r="K1144" s="218"/>
      <c r="L1144" s="217"/>
      <c r="M1144" s="217"/>
      <c r="N1144" s="217"/>
      <c r="O1144" s="217"/>
    </row>
    <row r="1145" spans="1:15" x14ac:dyDescent="0.2">
      <c r="A1145" s="217"/>
      <c r="B1145" s="217"/>
      <c r="C1145" s="217"/>
      <c r="D1145" s="217"/>
      <c r="E1145" s="217"/>
      <c r="F1145" s="217"/>
      <c r="G1145" s="218"/>
      <c r="H1145" s="218"/>
      <c r="I1145" s="218"/>
      <c r="J1145" s="218"/>
      <c r="K1145" s="218"/>
      <c r="L1145" s="217"/>
      <c r="M1145" s="217"/>
      <c r="N1145" s="217"/>
      <c r="O1145" s="217"/>
    </row>
    <row r="1146" spans="1:15" x14ac:dyDescent="0.2">
      <c r="A1146" s="217"/>
      <c r="B1146" s="217"/>
      <c r="C1146" s="217"/>
      <c r="D1146" s="217"/>
      <c r="E1146" s="217"/>
      <c r="F1146" s="217"/>
      <c r="G1146" s="218"/>
      <c r="H1146" s="218"/>
      <c r="I1146" s="218"/>
      <c r="J1146" s="218"/>
      <c r="K1146" s="218"/>
      <c r="L1146" s="217"/>
      <c r="M1146" s="217"/>
      <c r="N1146" s="217"/>
      <c r="O1146" s="217"/>
    </row>
    <row r="1147" spans="1:15" x14ac:dyDescent="0.2">
      <c r="A1147" s="217"/>
      <c r="B1147" s="217"/>
      <c r="C1147" s="217"/>
      <c r="D1147" s="217"/>
      <c r="E1147" s="217"/>
      <c r="F1147" s="217"/>
      <c r="G1147" s="218"/>
      <c r="H1147" s="218"/>
      <c r="I1147" s="218"/>
      <c r="J1147" s="218"/>
      <c r="K1147" s="218"/>
      <c r="L1147" s="217"/>
      <c r="M1147" s="217"/>
      <c r="N1147" s="217"/>
      <c r="O1147" s="217"/>
    </row>
    <row r="1148" spans="1:15" x14ac:dyDescent="0.2">
      <c r="A1148" s="217"/>
      <c r="B1148" s="217"/>
      <c r="C1148" s="217"/>
      <c r="D1148" s="217"/>
      <c r="E1148" s="217"/>
      <c r="F1148" s="217"/>
      <c r="G1148" s="218"/>
      <c r="H1148" s="218"/>
      <c r="I1148" s="218"/>
      <c r="J1148" s="218"/>
      <c r="K1148" s="218"/>
      <c r="L1148" s="217"/>
      <c r="M1148" s="217"/>
      <c r="N1148" s="217"/>
      <c r="O1148" s="217"/>
    </row>
    <row r="1149" spans="1:15" x14ac:dyDescent="0.2">
      <c r="A1149" s="217"/>
      <c r="B1149" s="217"/>
      <c r="C1149" s="217"/>
      <c r="D1149" s="217"/>
      <c r="E1149" s="217"/>
      <c r="F1149" s="217"/>
      <c r="G1149" s="218"/>
      <c r="H1149" s="218"/>
      <c r="I1149" s="218"/>
      <c r="J1149" s="218"/>
      <c r="K1149" s="218"/>
      <c r="L1149" s="217"/>
      <c r="M1149" s="217"/>
      <c r="N1149" s="217"/>
      <c r="O1149" s="217"/>
    </row>
    <row r="1150" spans="1:15" x14ac:dyDescent="0.2">
      <c r="A1150" s="217"/>
      <c r="B1150" s="217"/>
      <c r="C1150" s="217"/>
      <c r="D1150" s="217"/>
      <c r="E1150" s="217"/>
      <c r="F1150" s="217"/>
      <c r="G1150" s="218"/>
      <c r="H1150" s="218"/>
      <c r="I1150" s="218"/>
      <c r="J1150" s="218"/>
      <c r="K1150" s="218"/>
      <c r="L1150" s="217"/>
      <c r="M1150" s="217"/>
      <c r="N1150" s="217"/>
      <c r="O1150" s="217"/>
    </row>
    <row r="1151" spans="1:15" x14ac:dyDescent="0.2">
      <c r="A1151" s="217"/>
      <c r="B1151" s="217"/>
      <c r="C1151" s="217"/>
      <c r="D1151" s="217"/>
      <c r="E1151" s="217"/>
      <c r="F1151" s="217"/>
      <c r="G1151" s="218"/>
      <c r="H1151" s="218"/>
      <c r="I1151" s="218"/>
      <c r="J1151" s="218"/>
      <c r="K1151" s="218"/>
      <c r="L1151" s="217"/>
      <c r="M1151" s="217"/>
      <c r="N1151" s="217"/>
      <c r="O1151" s="217"/>
    </row>
    <row r="1152" spans="1:15" x14ac:dyDescent="0.2">
      <c r="A1152" s="217"/>
      <c r="B1152" s="217"/>
      <c r="C1152" s="217"/>
      <c r="D1152" s="217"/>
      <c r="E1152" s="217"/>
      <c r="F1152" s="217"/>
      <c r="G1152" s="218"/>
      <c r="H1152" s="218"/>
      <c r="I1152" s="218"/>
      <c r="J1152" s="218"/>
      <c r="K1152" s="218"/>
      <c r="L1152" s="217"/>
      <c r="M1152" s="217"/>
      <c r="N1152" s="217"/>
      <c r="O1152" s="217"/>
    </row>
    <row r="1153" spans="1:15" x14ac:dyDescent="0.2">
      <c r="A1153" s="217"/>
      <c r="B1153" s="217"/>
      <c r="C1153" s="217"/>
      <c r="D1153" s="217"/>
      <c r="E1153" s="217"/>
      <c r="F1153" s="217"/>
      <c r="G1153" s="218"/>
      <c r="H1153" s="218"/>
      <c r="I1153" s="218"/>
      <c r="J1153" s="218"/>
      <c r="K1153" s="218"/>
      <c r="L1153" s="217"/>
      <c r="M1153" s="217"/>
      <c r="N1153" s="217"/>
      <c r="O1153" s="217"/>
    </row>
    <row r="1154" spans="1:15" x14ac:dyDescent="0.2">
      <c r="A1154" s="217"/>
      <c r="B1154" s="217"/>
      <c r="C1154" s="217"/>
      <c r="D1154" s="217"/>
      <c r="E1154" s="217"/>
      <c r="F1154" s="217"/>
      <c r="G1154" s="218"/>
      <c r="H1154" s="218"/>
      <c r="I1154" s="218"/>
      <c r="J1154" s="218"/>
      <c r="K1154" s="218"/>
      <c r="L1154" s="217"/>
      <c r="M1154" s="217"/>
      <c r="N1154" s="217"/>
      <c r="O1154" s="217"/>
    </row>
    <row r="1155" spans="1:15" x14ac:dyDescent="0.2">
      <c r="A1155" s="217"/>
      <c r="B1155" s="217"/>
      <c r="C1155" s="217"/>
      <c r="D1155" s="217"/>
      <c r="E1155" s="217"/>
      <c r="F1155" s="217"/>
      <c r="G1155" s="218"/>
      <c r="H1155" s="218"/>
      <c r="I1155" s="218"/>
      <c r="J1155" s="218"/>
      <c r="K1155" s="218"/>
      <c r="L1155" s="217"/>
      <c r="M1155" s="217"/>
      <c r="N1155" s="217"/>
      <c r="O1155" s="217"/>
    </row>
    <row r="1156" spans="1:15" x14ac:dyDescent="0.2">
      <c r="A1156" s="217"/>
      <c r="B1156" s="217"/>
      <c r="C1156" s="217"/>
      <c r="D1156" s="217"/>
      <c r="E1156" s="217"/>
      <c r="F1156" s="217"/>
      <c r="G1156" s="218"/>
      <c r="H1156" s="218"/>
      <c r="I1156" s="218"/>
      <c r="J1156" s="218"/>
      <c r="K1156" s="218"/>
      <c r="L1156" s="217"/>
      <c r="M1156" s="217"/>
      <c r="N1156" s="217"/>
      <c r="O1156" s="217"/>
    </row>
    <row r="1157" spans="1:15" x14ac:dyDescent="0.2">
      <c r="A1157" s="217"/>
      <c r="B1157" s="217"/>
      <c r="C1157" s="217"/>
      <c r="D1157" s="217"/>
      <c r="E1157" s="217"/>
      <c r="F1157" s="217"/>
      <c r="G1157" s="218"/>
      <c r="H1157" s="218"/>
      <c r="I1157" s="218"/>
      <c r="J1157" s="218"/>
      <c r="K1157" s="218"/>
      <c r="L1157" s="217"/>
      <c r="M1157" s="217"/>
      <c r="N1157" s="217"/>
      <c r="O1157" s="217"/>
    </row>
    <row r="1158" spans="1:15" x14ac:dyDescent="0.2">
      <c r="A1158" s="217"/>
      <c r="B1158" s="217"/>
      <c r="C1158" s="217"/>
      <c r="D1158" s="217"/>
      <c r="E1158" s="217"/>
      <c r="F1158" s="217"/>
      <c r="G1158" s="218"/>
      <c r="H1158" s="218"/>
      <c r="I1158" s="218"/>
      <c r="J1158" s="218"/>
      <c r="K1158" s="218"/>
      <c r="L1158" s="217"/>
      <c r="M1158" s="217"/>
      <c r="N1158" s="217"/>
      <c r="O1158" s="217"/>
    </row>
    <row r="1159" spans="1:15" x14ac:dyDescent="0.2">
      <c r="A1159" s="217"/>
      <c r="B1159" s="217"/>
      <c r="C1159" s="217"/>
      <c r="D1159" s="217"/>
      <c r="E1159" s="217"/>
      <c r="F1159" s="217"/>
      <c r="G1159" s="218"/>
      <c r="H1159" s="218"/>
      <c r="I1159" s="218"/>
      <c r="J1159" s="218"/>
      <c r="K1159" s="218"/>
      <c r="L1159" s="217"/>
      <c r="M1159" s="217"/>
      <c r="N1159" s="217"/>
      <c r="O1159" s="217"/>
    </row>
    <row r="1160" spans="1:15" x14ac:dyDescent="0.2">
      <c r="A1160" s="217"/>
      <c r="B1160" s="217"/>
      <c r="C1160" s="217"/>
      <c r="D1160" s="217"/>
      <c r="E1160" s="217"/>
      <c r="F1160" s="217"/>
      <c r="G1160" s="218"/>
      <c r="H1160" s="218"/>
      <c r="I1160" s="218"/>
      <c r="J1160" s="218"/>
      <c r="K1160" s="218"/>
      <c r="L1160" s="217"/>
      <c r="M1160" s="217"/>
      <c r="N1160" s="217"/>
      <c r="O1160" s="217"/>
    </row>
    <row r="1161" spans="1:15" x14ac:dyDescent="0.2">
      <c r="A1161" s="217"/>
      <c r="B1161" s="217"/>
      <c r="C1161" s="217"/>
      <c r="D1161" s="217"/>
      <c r="E1161" s="217"/>
      <c r="F1161" s="217"/>
      <c r="G1161" s="218"/>
      <c r="H1161" s="218"/>
      <c r="I1161" s="218"/>
      <c r="J1161" s="218"/>
      <c r="K1161" s="218"/>
      <c r="L1161" s="217"/>
      <c r="M1161" s="217"/>
      <c r="N1161" s="217"/>
      <c r="O1161" s="217"/>
    </row>
    <row r="1162" spans="1:15" x14ac:dyDescent="0.2">
      <c r="A1162" s="217"/>
      <c r="B1162" s="217"/>
      <c r="C1162" s="217"/>
      <c r="D1162" s="217"/>
      <c r="E1162" s="217"/>
      <c r="F1162" s="217"/>
      <c r="G1162" s="218"/>
      <c r="H1162" s="218"/>
      <c r="I1162" s="218"/>
      <c r="J1162" s="218"/>
      <c r="K1162" s="218"/>
      <c r="L1162" s="217"/>
      <c r="M1162" s="217"/>
      <c r="N1162" s="217"/>
      <c r="O1162" s="217"/>
    </row>
    <row r="1163" spans="1:15" x14ac:dyDescent="0.2">
      <c r="A1163" s="217"/>
      <c r="B1163" s="217"/>
      <c r="C1163" s="217"/>
      <c r="D1163" s="217"/>
      <c r="E1163" s="217"/>
      <c r="F1163" s="217"/>
      <c r="G1163" s="218"/>
      <c r="H1163" s="218"/>
      <c r="I1163" s="218"/>
      <c r="J1163" s="218"/>
      <c r="K1163" s="218"/>
      <c r="L1163" s="217"/>
      <c r="M1163" s="217"/>
      <c r="N1163" s="217"/>
      <c r="O1163" s="217"/>
    </row>
    <row r="1164" spans="1:15" x14ac:dyDescent="0.2">
      <c r="A1164" s="217"/>
      <c r="B1164" s="217"/>
      <c r="C1164" s="217"/>
      <c r="D1164" s="217"/>
      <c r="E1164" s="217"/>
      <c r="F1164" s="217"/>
      <c r="G1164" s="218"/>
      <c r="H1164" s="218"/>
      <c r="I1164" s="218"/>
      <c r="J1164" s="218"/>
      <c r="K1164" s="218"/>
      <c r="L1164" s="217"/>
      <c r="M1164" s="217"/>
      <c r="N1164" s="217"/>
      <c r="O1164" s="217"/>
    </row>
    <row r="1165" spans="1:15" x14ac:dyDescent="0.2">
      <c r="A1165" s="217"/>
      <c r="B1165" s="217"/>
      <c r="C1165" s="217"/>
      <c r="D1165" s="217"/>
      <c r="E1165" s="217"/>
      <c r="F1165" s="217"/>
      <c r="G1165" s="218"/>
      <c r="H1165" s="218"/>
      <c r="I1165" s="218"/>
      <c r="J1165" s="218"/>
      <c r="K1165" s="218"/>
      <c r="L1165" s="217"/>
      <c r="M1165" s="217"/>
      <c r="N1165" s="217"/>
      <c r="O1165" s="217"/>
    </row>
    <row r="1166" spans="1:15" x14ac:dyDescent="0.2">
      <c r="A1166" s="217"/>
      <c r="B1166" s="217"/>
      <c r="C1166" s="217"/>
      <c r="D1166" s="217"/>
      <c r="E1166" s="217"/>
      <c r="F1166" s="217"/>
      <c r="G1166" s="218"/>
      <c r="H1166" s="218"/>
      <c r="I1166" s="218"/>
      <c r="J1166" s="218"/>
      <c r="K1166" s="218"/>
      <c r="L1166" s="217"/>
      <c r="M1166" s="217"/>
      <c r="N1166" s="217"/>
      <c r="O1166" s="217"/>
    </row>
    <row r="1167" spans="1:15" x14ac:dyDescent="0.2">
      <c r="A1167" s="217"/>
      <c r="B1167" s="217"/>
      <c r="C1167" s="217"/>
      <c r="D1167" s="217"/>
      <c r="E1167" s="217"/>
      <c r="F1167" s="217"/>
      <c r="G1167" s="218"/>
      <c r="H1167" s="218"/>
      <c r="I1167" s="218"/>
      <c r="J1167" s="218"/>
      <c r="K1167" s="218"/>
      <c r="L1167" s="217"/>
      <c r="M1167" s="217"/>
      <c r="N1167" s="217"/>
      <c r="O1167" s="217"/>
    </row>
    <row r="1168" spans="1:15" x14ac:dyDescent="0.2">
      <c r="A1168" s="217"/>
      <c r="B1168" s="217"/>
      <c r="C1168" s="217"/>
      <c r="D1168" s="217"/>
      <c r="E1168" s="217"/>
      <c r="F1168" s="217"/>
      <c r="G1168" s="218"/>
      <c r="H1168" s="218"/>
      <c r="I1168" s="218"/>
      <c r="J1168" s="218"/>
      <c r="K1168" s="218"/>
      <c r="L1168" s="217"/>
      <c r="M1168" s="217"/>
      <c r="N1168" s="217"/>
      <c r="O1168" s="217"/>
    </row>
    <row r="1169" spans="1:15" x14ac:dyDescent="0.2">
      <c r="A1169" s="217"/>
      <c r="B1169" s="217"/>
      <c r="C1169" s="217"/>
      <c r="D1169" s="217"/>
      <c r="E1169" s="217"/>
      <c r="F1169" s="217"/>
      <c r="G1169" s="218"/>
      <c r="H1169" s="218"/>
      <c r="I1169" s="218"/>
      <c r="J1169" s="218"/>
      <c r="K1169" s="218"/>
      <c r="L1169" s="217"/>
      <c r="M1169" s="217"/>
      <c r="N1169" s="217"/>
      <c r="O1169" s="217"/>
    </row>
    <row r="1170" spans="1:15" x14ac:dyDescent="0.2">
      <c r="A1170" s="217"/>
      <c r="B1170" s="217"/>
      <c r="C1170" s="217"/>
      <c r="D1170" s="217"/>
      <c r="E1170" s="217"/>
      <c r="F1170" s="217"/>
      <c r="G1170" s="218"/>
      <c r="H1170" s="218"/>
      <c r="I1170" s="218"/>
      <c r="J1170" s="218"/>
      <c r="K1170" s="218"/>
      <c r="L1170" s="217"/>
      <c r="M1170" s="217"/>
      <c r="N1170" s="217"/>
      <c r="O1170" s="217"/>
    </row>
    <row r="1171" spans="1:15" x14ac:dyDescent="0.2">
      <c r="A1171" s="217"/>
      <c r="B1171" s="217"/>
      <c r="C1171" s="217"/>
      <c r="D1171" s="217"/>
      <c r="E1171" s="217"/>
      <c r="F1171" s="217"/>
      <c r="G1171" s="218"/>
      <c r="H1171" s="218"/>
      <c r="I1171" s="218"/>
      <c r="J1171" s="218"/>
      <c r="K1171" s="218"/>
      <c r="L1171" s="217"/>
      <c r="M1171" s="217"/>
      <c r="N1171" s="217"/>
      <c r="O1171" s="217"/>
    </row>
    <row r="1172" spans="1:15" x14ac:dyDescent="0.2">
      <c r="A1172" s="217"/>
      <c r="B1172" s="217"/>
      <c r="C1172" s="217"/>
      <c r="D1172" s="217"/>
      <c r="E1172" s="217"/>
      <c r="F1172" s="217"/>
      <c r="G1172" s="218"/>
      <c r="H1172" s="218"/>
      <c r="I1172" s="218"/>
      <c r="J1172" s="218"/>
      <c r="K1172" s="218"/>
      <c r="L1172" s="217"/>
      <c r="M1172" s="217"/>
      <c r="N1172" s="217"/>
      <c r="O1172" s="217"/>
    </row>
    <row r="1173" spans="1:15" x14ac:dyDescent="0.2">
      <c r="A1173" s="217"/>
      <c r="B1173" s="217"/>
      <c r="C1173" s="217"/>
      <c r="D1173" s="217"/>
      <c r="E1173" s="217"/>
      <c r="F1173" s="217"/>
      <c r="G1173" s="218"/>
      <c r="H1173" s="218"/>
      <c r="I1173" s="218"/>
      <c r="J1173" s="218"/>
      <c r="K1173" s="218"/>
      <c r="L1173" s="217"/>
      <c r="M1173" s="217"/>
      <c r="N1173" s="217"/>
      <c r="O1173" s="217"/>
    </row>
    <row r="1174" spans="1:15" x14ac:dyDescent="0.2">
      <c r="A1174" s="217"/>
      <c r="B1174" s="217"/>
      <c r="C1174" s="217"/>
      <c r="D1174" s="217"/>
      <c r="E1174" s="217"/>
      <c r="F1174" s="217"/>
      <c r="G1174" s="218"/>
      <c r="H1174" s="218"/>
      <c r="I1174" s="218"/>
      <c r="J1174" s="218"/>
      <c r="K1174" s="218"/>
      <c r="L1174" s="217"/>
      <c r="M1174" s="217"/>
      <c r="N1174" s="217"/>
      <c r="O1174" s="217"/>
    </row>
    <row r="1175" spans="1:15" x14ac:dyDescent="0.2">
      <c r="A1175" s="217"/>
      <c r="B1175" s="217"/>
      <c r="C1175" s="217"/>
      <c r="D1175" s="217"/>
      <c r="E1175" s="217"/>
      <c r="F1175" s="217"/>
      <c r="G1175" s="218"/>
      <c r="H1175" s="218"/>
      <c r="I1175" s="218"/>
      <c r="J1175" s="218"/>
      <c r="K1175" s="218"/>
      <c r="L1175" s="217"/>
      <c r="M1175" s="217"/>
      <c r="N1175" s="217"/>
      <c r="O1175" s="217"/>
    </row>
    <row r="1176" spans="1:15" x14ac:dyDescent="0.2">
      <c r="A1176" s="217"/>
      <c r="B1176" s="217"/>
      <c r="C1176" s="217"/>
      <c r="D1176" s="217"/>
      <c r="E1176" s="217"/>
      <c r="F1176" s="217"/>
      <c r="G1176" s="218"/>
      <c r="H1176" s="218"/>
      <c r="I1176" s="218"/>
      <c r="J1176" s="218"/>
      <c r="K1176" s="218"/>
      <c r="L1176" s="217"/>
      <c r="M1176" s="217"/>
      <c r="N1176" s="217"/>
      <c r="O1176" s="217"/>
    </row>
    <row r="1177" spans="1:15" x14ac:dyDescent="0.2">
      <c r="A1177" s="217"/>
      <c r="B1177" s="217"/>
      <c r="C1177" s="217"/>
      <c r="D1177" s="217"/>
      <c r="E1177" s="217"/>
      <c r="F1177" s="217"/>
      <c r="G1177" s="218"/>
      <c r="H1177" s="218"/>
      <c r="I1177" s="218"/>
      <c r="J1177" s="218"/>
      <c r="K1177" s="218"/>
      <c r="L1177" s="217"/>
      <c r="M1177" s="217"/>
      <c r="N1177" s="217"/>
      <c r="O1177" s="217"/>
    </row>
    <row r="1178" spans="1:15" x14ac:dyDescent="0.2">
      <c r="A1178" s="217"/>
      <c r="B1178" s="217"/>
      <c r="C1178" s="217"/>
      <c r="D1178" s="217"/>
      <c r="E1178" s="217"/>
      <c r="F1178" s="217"/>
      <c r="G1178" s="218"/>
      <c r="H1178" s="218"/>
      <c r="I1178" s="218"/>
      <c r="J1178" s="218"/>
      <c r="K1178" s="218"/>
      <c r="L1178" s="217"/>
      <c r="M1178" s="217"/>
      <c r="N1178" s="217"/>
      <c r="O1178" s="217"/>
    </row>
    <row r="1179" spans="1:15" x14ac:dyDescent="0.2">
      <c r="A1179" s="217"/>
      <c r="B1179" s="217"/>
      <c r="C1179" s="217"/>
      <c r="D1179" s="217"/>
      <c r="E1179" s="217"/>
      <c r="F1179" s="217"/>
      <c r="G1179" s="218"/>
      <c r="H1179" s="218"/>
      <c r="I1179" s="218"/>
      <c r="J1179" s="218"/>
      <c r="K1179" s="218"/>
      <c r="L1179" s="217"/>
      <c r="M1179" s="217"/>
      <c r="N1179" s="217"/>
      <c r="O1179" s="217"/>
    </row>
    <row r="1180" spans="1:15" x14ac:dyDescent="0.2">
      <c r="A1180" s="217"/>
      <c r="B1180" s="217"/>
      <c r="C1180" s="217"/>
      <c r="D1180" s="217"/>
      <c r="E1180" s="217"/>
      <c r="F1180" s="217"/>
      <c r="G1180" s="218"/>
      <c r="H1180" s="218"/>
      <c r="I1180" s="218"/>
      <c r="J1180" s="218"/>
      <c r="K1180" s="218"/>
      <c r="L1180" s="217"/>
      <c r="M1180" s="217"/>
      <c r="N1180" s="217"/>
      <c r="O1180" s="217"/>
    </row>
    <row r="1181" spans="1:15" x14ac:dyDescent="0.2">
      <c r="A1181" s="217"/>
      <c r="B1181" s="217"/>
      <c r="C1181" s="217"/>
      <c r="D1181" s="217"/>
      <c r="E1181" s="217"/>
      <c r="F1181" s="217"/>
      <c r="G1181" s="218"/>
      <c r="H1181" s="218"/>
      <c r="I1181" s="218"/>
      <c r="J1181" s="218"/>
      <c r="K1181" s="218"/>
      <c r="L1181" s="217"/>
      <c r="M1181" s="217"/>
      <c r="N1181" s="217"/>
      <c r="O1181" s="217"/>
    </row>
    <row r="1182" spans="1:15" x14ac:dyDescent="0.2">
      <c r="A1182" s="217"/>
      <c r="B1182" s="217"/>
      <c r="C1182" s="217"/>
      <c r="D1182" s="217"/>
      <c r="E1182" s="217"/>
      <c r="F1182" s="217"/>
      <c r="G1182" s="218"/>
      <c r="H1182" s="218"/>
      <c r="I1182" s="218"/>
      <c r="J1182" s="218"/>
      <c r="K1182" s="218"/>
      <c r="L1182" s="217"/>
      <c r="M1182" s="217"/>
      <c r="N1182" s="217"/>
      <c r="O1182" s="217"/>
    </row>
    <row r="1183" spans="1:15" x14ac:dyDescent="0.2">
      <c r="A1183" s="217"/>
      <c r="B1183" s="217"/>
      <c r="C1183" s="217"/>
      <c r="D1183" s="217"/>
      <c r="E1183" s="217"/>
      <c r="F1183" s="217"/>
      <c r="G1183" s="218"/>
      <c r="H1183" s="218"/>
      <c r="I1183" s="218"/>
      <c r="J1183" s="218"/>
      <c r="K1183" s="218"/>
      <c r="L1183" s="217"/>
      <c r="M1183" s="217"/>
      <c r="N1183" s="217"/>
      <c r="O1183" s="217"/>
    </row>
    <row r="1184" spans="1:15" x14ac:dyDescent="0.2">
      <c r="A1184" s="217"/>
      <c r="B1184" s="217"/>
      <c r="C1184" s="217"/>
      <c r="D1184" s="217"/>
      <c r="E1184" s="217"/>
      <c r="F1184" s="217"/>
      <c r="G1184" s="218"/>
      <c r="H1184" s="218"/>
      <c r="I1184" s="218"/>
      <c r="J1184" s="218"/>
      <c r="K1184" s="218"/>
      <c r="L1184" s="217"/>
      <c r="M1184" s="217"/>
      <c r="N1184" s="217"/>
      <c r="O1184" s="217"/>
    </row>
    <row r="1185" spans="1:15" x14ac:dyDescent="0.2">
      <c r="A1185" s="217"/>
      <c r="B1185" s="217"/>
      <c r="C1185" s="217"/>
      <c r="D1185" s="217"/>
      <c r="E1185" s="217"/>
      <c r="F1185" s="217"/>
      <c r="G1185" s="218"/>
      <c r="H1185" s="218"/>
      <c r="I1185" s="218"/>
      <c r="J1185" s="218"/>
      <c r="K1185" s="218"/>
      <c r="L1185" s="217"/>
      <c r="M1185" s="217"/>
      <c r="N1185" s="217"/>
      <c r="O1185" s="217"/>
    </row>
    <row r="1186" spans="1:15" x14ac:dyDescent="0.2">
      <c r="A1186" s="217"/>
      <c r="B1186" s="217"/>
      <c r="C1186" s="217"/>
      <c r="D1186" s="217"/>
      <c r="E1186" s="217"/>
      <c r="F1186" s="217"/>
      <c r="G1186" s="218"/>
      <c r="H1186" s="218"/>
      <c r="I1186" s="218"/>
      <c r="J1186" s="218"/>
      <c r="K1186" s="218"/>
      <c r="L1186" s="217"/>
      <c r="M1186" s="217"/>
      <c r="N1186" s="217"/>
      <c r="O1186" s="217"/>
    </row>
    <row r="1187" spans="1:15" x14ac:dyDescent="0.2">
      <c r="A1187" s="217"/>
      <c r="B1187" s="217"/>
      <c r="C1187" s="217"/>
      <c r="D1187" s="217"/>
      <c r="E1187" s="217"/>
      <c r="F1187" s="217"/>
      <c r="G1187" s="218"/>
      <c r="H1187" s="218"/>
      <c r="I1187" s="218"/>
      <c r="J1187" s="218"/>
      <c r="K1187" s="218"/>
      <c r="L1187" s="217"/>
      <c r="M1187" s="217"/>
      <c r="N1187" s="217"/>
      <c r="O1187" s="217"/>
    </row>
    <row r="1188" spans="1:15" x14ac:dyDescent="0.2">
      <c r="A1188" s="217"/>
      <c r="B1188" s="217"/>
      <c r="C1188" s="217"/>
      <c r="D1188" s="217"/>
      <c r="E1188" s="217"/>
      <c r="F1188" s="217"/>
      <c r="G1188" s="218"/>
      <c r="H1188" s="218"/>
      <c r="I1188" s="218"/>
      <c r="J1188" s="218"/>
      <c r="K1188" s="218"/>
      <c r="L1188" s="217"/>
      <c r="M1188" s="217"/>
      <c r="N1188" s="217"/>
      <c r="O1188" s="217"/>
    </row>
    <row r="1189" spans="1:15" x14ac:dyDescent="0.2">
      <c r="A1189" s="217"/>
      <c r="B1189" s="217"/>
      <c r="C1189" s="217"/>
      <c r="D1189" s="217"/>
      <c r="E1189" s="217"/>
      <c r="F1189" s="217"/>
      <c r="G1189" s="218"/>
      <c r="H1189" s="218"/>
      <c r="I1189" s="218"/>
      <c r="J1189" s="218"/>
      <c r="K1189" s="218"/>
      <c r="L1189" s="217"/>
      <c r="M1189" s="217"/>
      <c r="N1189" s="217"/>
      <c r="O1189" s="217"/>
    </row>
    <row r="1190" spans="1:15" x14ac:dyDescent="0.2">
      <c r="A1190" s="217"/>
      <c r="B1190" s="217"/>
      <c r="C1190" s="217"/>
      <c r="D1190" s="217"/>
      <c r="E1190" s="217"/>
      <c r="F1190" s="217"/>
      <c r="G1190" s="218"/>
      <c r="H1190" s="218"/>
      <c r="I1190" s="218"/>
      <c r="J1190" s="218"/>
      <c r="K1190" s="218"/>
      <c r="L1190" s="217"/>
      <c r="M1190" s="217"/>
      <c r="N1190" s="217"/>
      <c r="O1190" s="217"/>
    </row>
    <row r="1191" spans="1:15" x14ac:dyDescent="0.2">
      <c r="A1191" s="217"/>
      <c r="B1191" s="217"/>
      <c r="C1191" s="217"/>
      <c r="D1191" s="217"/>
      <c r="E1191" s="217"/>
      <c r="F1191" s="217"/>
      <c r="G1191" s="218"/>
      <c r="H1191" s="218"/>
      <c r="I1191" s="218"/>
      <c r="J1191" s="218"/>
      <c r="K1191" s="218"/>
      <c r="L1191" s="217"/>
      <c r="M1191" s="217"/>
      <c r="N1191" s="217"/>
      <c r="O1191" s="217"/>
    </row>
    <row r="1192" spans="1:15" x14ac:dyDescent="0.2">
      <c r="A1192" s="217"/>
      <c r="B1192" s="217"/>
      <c r="C1192" s="217"/>
      <c r="D1192" s="217"/>
      <c r="E1192" s="217"/>
      <c r="F1192" s="217"/>
      <c r="G1192" s="218"/>
      <c r="H1192" s="218"/>
      <c r="I1192" s="218"/>
      <c r="J1192" s="218"/>
      <c r="K1192" s="218"/>
      <c r="L1192" s="217"/>
      <c r="M1192" s="217"/>
      <c r="N1192" s="217"/>
      <c r="O1192" s="217"/>
    </row>
    <row r="1193" spans="1:15" x14ac:dyDescent="0.2">
      <c r="A1193" s="217"/>
      <c r="B1193" s="217"/>
      <c r="C1193" s="217"/>
      <c r="D1193" s="217"/>
      <c r="E1193" s="217"/>
      <c r="F1193" s="217"/>
      <c r="G1193" s="218"/>
      <c r="H1193" s="218"/>
      <c r="I1193" s="218"/>
      <c r="J1193" s="218"/>
      <c r="K1193" s="218"/>
      <c r="L1193" s="217"/>
      <c r="M1193" s="217"/>
      <c r="N1193" s="217"/>
      <c r="O1193" s="217"/>
    </row>
    <row r="1194" spans="1:15" x14ac:dyDescent="0.2">
      <c r="A1194" s="217"/>
      <c r="B1194" s="217"/>
      <c r="C1194" s="217"/>
      <c r="D1194" s="217"/>
      <c r="E1194" s="217"/>
      <c r="F1194" s="217"/>
      <c r="G1194" s="218"/>
      <c r="H1194" s="218"/>
      <c r="I1194" s="218"/>
      <c r="J1194" s="218"/>
      <c r="K1194" s="218"/>
      <c r="L1194" s="217"/>
      <c r="M1194" s="217"/>
      <c r="N1194" s="217"/>
      <c r="O1194" s="217"/>
    </row>
    <row r="1195" spans="1:15" x14ac:dyDescent="0.2">
      <c r="A1195" s="217"/>
      <c r="B1195" s="217"/>
      <c r="C1195" s="217"/>
      <c r="D1195" s="217"/>
      <c r="E1195" s="217"/>
      <c r="F1195" s="217"/>
      <c r="G1195" s="218"/>
      <c r="H1195" s="218"/>
      <c r="I1195" s="218"/>
      <c r="J1195" s="218"/>
      <c r="K1195" s="218"/>
      <c r="L1195" s="217"/>
      <c r="M1195" s="217"/>
      <c r="N1195" s="217"/>
      <c r="O1195" s="217"/>
    </row>
    <row r="1196" spans="1:15" x14ac:dyDescent="0.2">
      <c r="A1196" s="217"/>
      <c r="B1196" s="217"/>
      <c r="C1196" s="217"/>
      <c r="D1196" s="217"/>
      <c r="E1196" s="217"/>
      <c r="F1196" s="217"/>
      <c r="G1196" s="218"/>
      <c r="H1196" s="218"/>
      <c r="I1196" s="218"/>
      <c r="J1196" s="218"/>
      <c r="K1196" s="218"/>
      <c r="L1196" s="217"/>
      <c r="M1196" s="217"/>
      <c r="N1196" s="217"/>
      <c r="O1196" s="217"/>
    </row>
    <row r="1197" spans="1:15" x14ac:dyDescent="0.2">
      <c r="A1197" s="217"/>
      <c r="B1197" s="217"/>
      <c r="C1197" s="217"/>
      <c r="D1197" s="217"/>
      <c r="E1197" s="217"/>
      <c r="F1197" s="217"/>
      <c r="G1197" s="218"/>
      <c r="H1197" s="218"/>
      <c r="I1197" s="218"/>
      <c r="J1197" s="218"/>
      <c r="K1197" s="218"/>
      <c r="L1197" s="217"/>
      <c r="M1197" s="217"/>
      <c r="N1197" s="217"/>
      <c r="O1197" s="217"/>
    </row>
    <row r="1198" spans="1:15" x14ac:dyDescent="0.2">
      <c r="A1198" s="217"/>
      <c r="B1198" s="217"/>
      <c r="C1198" s="217"/>
      <c r="D1198" s="217"/>
      <c r="E1198" s="217"/>
      <c r="F1198" s="217"/>
      <c r="G1198" s="218"/>
      <c r="H1198" s="218"/>
      <c r="I1198" s="218"/>
      <c r="J1198" s="218"/>
      <c r="K1198" s="218"/>
      <c r="L1198" s="217"/>
      <c r="M1198" s="217"/>
      <c r="N1198" s="217"/>
      <c r="O1198" s="217"/>
    </row>
    <row r="1199" spans="1:15" x14ac:dyDescent="0.2">
      <c r="A1199" s="217"/>
      <c r="B1199" s="217"/>
      <c r="C1199" s="217"/>
      <c r="D1199" s="217"/>
      <c r="E1199" s="217"/>
      <c r="F1199" s="217"/>
      <c r="G1199" s="218"/>
      <c r="H1199" s="218"/>
      <c r="I1199" s="218"/>
      <c r="J1199" s="218"/>
      <c r="K1199" s="218"/>
      <c r="L1199" s="217"/>
      <c r="M1199" s="217"/>
      <c r="N1199" s="217"/>
      <c r="O1199" s="217"/>
    </row>
    <row r="1200" spans="1:15" x14ac:dyDescent="0.2">
      <c r="A1200" s="217"/>
      <c r="B1200" s="217"/>
      <c r="C1200" s="217"/>
      <c r="D1200" s="217"/>
      <c r="E1200" s="217"/>
      <c r="F1200" s="217"/>
      <c r="G1200" s="218"/>
      <c r="H1200" s="218"/>
      <c r="I1200" s="218"/>
      <c r="J1200" s="218"/>
      <c r="K1200" s="218"/>
      <c r="L1200" s="217"/>
      <c r="M1200" s="217"/>
      <c r="N1200" s="217"/>
      <c r="O1200" s="217"/>
    </row>
    <row r="1201" spans="1:15" x14ac:dyDescent="0.2">
      <c r="A1201" s="217"/>
      <c r="B1201" s="217"/>
      <c r="C1201" s="217"/>
      <c r="D1201" s="217"/>
      <c r="E1201" s="217"/>
      <c r="F1201" s="217"/>
      <c r="G1201" s="218"/>
      <c r="H1201" s="218"/>
      <c r="I1201" s="218"/>
      <c r="J1201" s="218"/>
      <c r="K1201" s="218"/>
      <c r="L1201" s="217"/>
      <c r="M1201" s="217"/>
      <c r="N1201" s="217"/>
      <c r="O1201" s="217"/>
    </row>
    <row r="1202" spans="1:15" x14ac:dyDescent="0.2">
      <c r="A1202" s="217"/>
      <c r="B1202" s="217"/>
      <c r="C1202" s="217"/>
      <c r="D1202" s="217"/>
      <c r="E1202" s="217"/>
      <c r="F1202" s="217"/>
      <c r="G1202" s="218"/>
      <c r="H1202" s="218"/>
      <c r="I1202" s="218"/>
      <c r="J1202" s="218"/>
      <c r="K1202" s="218"/>
      <c r="L1202" s="217"/>
      <c r="M1202" s="217"/>
      <c r="N1202" s="217"/>
      <c r="O1202" s="217"/>
    </row>
    <row r="1203" spans="1:15" x14ac:dyDescent="0.2">
      <c r="A1203" s="217"/>
      <c r="B1203" s="217"/>
      <c r="C1203" s="217"/>
      <c r="D1203" s="217"/>
      <c r="E1203" s="217"/>
      <c r="F1203" s="217"/>
      <c r="G1203" s="218"/>
      <c r="H1203" s="218"/>
      <c r="I1203" s="218"/>
      <c r="J1203" s="218"/>
      <c r="K1203" s="218"/>
      <c r="L1203" s="217"/>
      <c r="M1203" s="217"/>
      <c r="N1203" s="217"/>
      <c r="O1203" s="217"/>
    </row>
    <row r="1204" spans="1:15" x14ac:dyDescent="0.2">
      <c r="A1204" s="217"/>
      <c r="B1204" s="217"/>
      <c r="C1204" s="217"/>
      <c r="D1204" s="217"/>
      <c r="E1204" s="217"/>
      <c r="F1204" s="217"/>
      <c r="G1204" s="218"/>
      <c r="H1204" s="218"/>
      <c r="I1204" s="218"/>
      <c r="J1204" s="218"/>
      <c r="K1204" s="218"/>
      <c r="L1204" s="217"/>
      <c r="M1204" s="217"/>
      <c r="N1204" s="217"/>
      <c r="O1204" s="217"/>
    </row>
    <row r="1205" spans="1:15" x14ac:dyDescent="0.2">
      <c r="A1205" s="217"/>
      <c r="B1205" s="217"/>
      <c r="C1205" s="217"/>
      <c r="D1205" s="217"/>
      <c r="E1205" s="217"/>
      <c r="F1205" s="217"/>
      <c r="G1205" s="218"/>
      <c r="H1205" s="218"/>
      <c r="I1205" s="218"/>
      <c r="J1205" s="218"/>
      <c r="K1205" s="218"/>
      <c r="L1205" s="217"/>
      <c r="M1205" s="217"/>
      <c r="N1205" s="217"/>
      <c r="O1205" s="217"/>
    </row>
    <row r="1206" spans="1:15" x14ac:dyDescent="0.2">
      <c r="A1206" s="217"/>
      <c r="B1206" s="217"/>
      <c r="C1206" s="217"/>
      <c r="D1206" s="217"/>
      <c r="E1206" s="217"/>
      <c r="F1206" s="217"/>
      <c r="G1206" s="218"/>
      <c r="H1206" s="218"/>
      <c r="I1206" s="218"/>
      <c r="J1206" s="218"/>
      <c r="K1206" s="218"/>
      <c r="L1206" s="217"/>
      <c r="M1206" s="217"/>
      <c r="N1206" s="217"/>
      <c r="O1206" s="217"/>
    </row>
    <row r="1207" spans="1:15" x14ac:dyDescent="0.2">
      <c r="A1207" s="217"/>
      <c r="B1207" s="217"/>
      <c r="C1207" s="217"/>
      <c r="D1207" s="217"/>
      <c r="E1207" s="217"/>
      <c r="F1207" s="217"/>
      <c r="G1207" s="218"/>
      <c r="H1207" s="218"/>
      <c r="I1207" s="218"/>
      <c r="J1207" s="218"/>
      <c r="K1207" s="218"/>
      <c r="L1207" s="217"/>
      <c r="M1207" s="217"/>
      <c r="N1207" s="217"/>
      <c r="O1207" s="217"/>
    </row>
    <row r="1208" spans="1:15" x14ac:dyDescent="0.2">
      <c r="A1208" s="217"/>
      <c r="B1208" s="217"/>
      <c r="C1208" s="217"/>
      <c r="D1208" s="217"/>
      <c r="E1208" s="217"/>
      <c r="F1208" s="217"/>
      <c r="G1208" s="218"/>
      <c r="H1208" s="218"/>
      <c r="I1208" s="218"/>
      <c r="J1208" s="218"/>
      <c r="K1208" s="218"/>
      <c r="L1208" s="217"/>
      <c r="M1208" s="217"/>
      <c r="N1208" s="217"/>
      <c r="O1208" s="217"/>
    </row>
    <row r="1209" spans="1:15" x14ac:dyDescent="0.2">
      <c r="A1209" s="217"/>
      <c r="B1209" s="217"/>
      <c r="C1209" s="217"/>
      <c r="D1209" s="217"/>
      <c r="E1209" s="217"/>
      <c r="F1209" s="217"/>
      <c r="G1209" s="218"/>
      <c r="H1209" s="218"/>
      <c r="I1209" s="218"/>
      <c r="J1209" s="218"/>
      <c r="K1209" s="218"/>
      <c r="L1209" s="217"/>
      <c r="M1209" s="217"/>
      <c r="N1209" s="217"/>
      <c r="O1209" s="217"/>
    </row>
    <row r="1210" spans="1:15" x14ac:dyDescent="0.2">
      <c r="A1210" s="217"/>
      <c r="B1210" s="217"/>
      <c r="C1210" s="217"/>
      <c r="D1210" s="217"/>
      <c r="E1210" s="217"/>
      <c r="F1210" s="217"/>
      <c r="G1210" s="218"/>
      <c r="H1210" s="218"/>
      <c r="I1210" s="218"/>
      <c r="J1210" s="218"/>
      <c r="K1210" s="218"/>
      <c r="L1210" s="217"/>
      <c r="M1210" s="217"/>
      <c r="N1210" s="217"/>
      <c r="O1210" s="217"/>
    </row>
    <row r="1211" spans="1:15" x14ac:dyDescent="0.2">
      <c r="A1211" s="217"/>
      <c r="B1211" s="217"/>
      <c r="C1211" s="217"/>
      <c r="D1211" s="217"/>
      <c r="E1211" s="217"/>
      <c r="F1211" s="217"/>
      <c r="G1211" s="218"/>
      <c r="H1211" s="218"/>
      <c r="I1211" s="218"/>
      <c r="J1211" s="218"/>
      <c r="K1211" s="218"/>
      <c r="L1211" s="217"/>
      <c r="M1211" s="217"/>
      <c r="N1211" s="217"/>
      <c r="O1211" s="217"/>
    </row>
    <row r="1212" spans="1:15" x14ac:dyDescent="0.2">
      <c r="A1212" s="217"/>
      <c r="B1212" s="217"/>
      <c r="C1212" s="217"/>
      <c r="D1212" s="217"/>
      <c r="E1212" s="217"/>
      <c r="F1212" s="217"/>
      <c r="G1212" s="218"/>
      <c r="H1212" s="218"/>
      <c r="I1212" s="218"/>
      <c r="J1212" s="218"/>
      <c r="K1212" s="218"/>
      <c r="L1212" s="217"/>
      <c r="M1212" s="217"/>
      <c r="N1212" s="217"/>
      <c r="O1212" s="217"/>
    </row>
    <row r="1213" spans="1:15" x14ac:dyDescent="0.2">
      <c r="A1213" s="217"/>
      <c r="B1213" s="217"/>
      <c r="C1213" s="217"/>
      <c r="D1213" s="217"/>
      <c r="E1213" s="217"/>
      <c r="F1213" s="217"/>
      <c r="G1213" s="218"/>
      <c r="H1213" s="218"/>
      <c r="I1213" s="218"/>
      <c r="J1213" s="218"/>
      <c r="K1213" s="218"/>
      <c r="L1213" s="217"/>
      <c r="M1213" s="217"/>
      <c r="N1213" s="217"/>
      <c r="O1213" s="217"/>
    </row>
    <row r="1214" spans="1:15" x14ac:dyDescent="0.2">
      <c r="A1214" s="217"/>
      <c r="B1214" s="217"/>
      <c r="C1214" s="217"/>
      <c r="D1214" s="217"/>
      <c r="E1214" s="217"/>
      <c r="F1214" s="217"/>
      <c r="G1214" s="218"/>
      <c r="H1214" s="218"/>
      <c r="I1214" s="218"/>
      <c r="J1214" s="218"/>
      <c r="K1214" s="218"/>
      <c r="L1214" s="217"/>
      <c r="M1214" s="217"/>
      <c r="N1214" s="217"/>
      <c r="O1214" s="217"/>
    </row>
    <row r="1215" spans="1:15" x14ac:dyDescent="0.2">
      <c r="A1215" s="217"/>
      <c r="B1215" s="217"/>
      <c r="C1215" s="217"/>
      <c r="D1215" s="217"/>
      <c r="E1215" s="217"/>
      <c r="F1215" s="217"/>
      <c r="G1215" s="218"/>
      <c r="H1215" s="218"/>
      <c r="I1215" s="218"/>
      <c r="J1215" s="218"/>
      <c r="K1215" s="218"/>
      <c r="L1215" s="217"/>
      <c r="M1215" s="217"/>
      <c r="N1215" s="217"/>
      <c r="O1215" s="217"/>
    </row>
    <row r="1216" spans="1:15" x14ac:dyDescent="0.2">
      <c r="A1216" s="217"/>
      <c r="B1216" s="217"/>
      <c r="C1216" s="217"/>
      <c r="D1216" s="217"/>
      <c r="E1216" s="217"/>
      <c r="F1216" s="217"/>
      <c r="G1216" s="218"/>
      <c r="H1216" s="218"/>
      <c r="I1216" s="218"/>
      <c r="J1216" s="218"/>
      <c r="K1216" s="218"/>
      <c r="L1216" s="217"/>
      <c r="M1216" s="217"/>
      <c r="N1216" s="217"/>
      <c r="O1216" s="217"/>
    </row>
    <row r="1217" spans="1:15" x14ac:dyDescent="0.2">
      <c r="A1217" s="217"/>
      <c r="B1217" s="217"/>
      <c r="C1217" s="217"/>
      <c r="D1217" s="217"/>
      <c r="E1217" s="217"/>
      <c r="F1217" s="217"/>
      <c r="G1217" s="218"/>
      <c r="H1217" s="218"/>
      <c r="I1217" s="218"/>
      <c r="J1217" s="218"/>
      <c r="K1217" s="218"/>
      <c r="L1217" s="217"/>
      <c r="M1217" s="217"/>
      <c r="N1217" s="217"/>
      <c r="O1217" s="217"/>
    </row>
    <row r="1218" spans="1:15" x14ac:dyDescent="0.2">
      <c r="A1218" s="217"/>
      <c r="B1218" s="217"/>
      <c r="C1218" s="217"/>
      <c r="D1218" s="217"/>
      <c r="E1218" s="217"/>
      <c r="F1218" s="217"/>
      <c r="G1218" s="218"/>
      <c r="H1218" s="218"/>
      <c r="I1218" s="218"/>
      <c r="J1218" s="218"/>
      <c r="K1218" s="218"/>
      <c r="L1218" s="217"/>
      <c r="M1218" s="217"/>
      <c r="N1218" s="217"/>
      <c r="O1218" s="217"/>
    </row>
    <row r="1219" spans="1:15" x14ac:dyDescent="0.2">
      <c r="A1219" s="217"/>
      <c r="B1219" s="217"/>
      <c r="C1219" s="217"/>
      <c r="D1219" s="217"/>
      <c r="E1219" s="217"/>
      <c r="F1219" s="217"/>
      <c r="G1219" s="218"/>
      <c r="H1219" s="218"/>
      <c r="I1219" s="218"/>
      <c r="J1219" s="218"/>
      <c r="K1219" s="218"/>
      <c r="L1219" s="217"/>
      <c r="M1219" s="217"/>
      <c r="N1219" s="217"/>
      <c r="O1219" s="217"/>
    </row>
    <row r="1220" spans="1:15" x14ac:dyDescent="0.2">
      <c r="A1220" s="217"/>
      <c r="B1220" s="217"/>
      <c r="C1220" s="217"/>
      <c r="D1220" s="217"/>
      <c r="E1220" s="217"/>
      <c r="F1220" s="217"/>
      <c r="G1220" s="218"/>
      <c r="H1220" s="218"/>
      <c r="I1220" s="218"/>
      <c r="J1220" s="218"/>
      <c r="K1220" s="218"/>
      <c r="L1220" s="217"/>
      <c r="M1220" s="217"/>
      <c r="N1220" s="217"/>
      <c r="O1220" s="217"/>
    </row>
    <row r="1221" spans="1:15" x14ac:dyDescent="0.2">
      <c r="A1221" s="217"/>
      <c r="B1221" s="217"/>
      <c r="C1221" s="217"/>
      <c r="D1221" s="217"/>
      <c r="E1221" s="217"/>
      <c r="F1221" s="217"/>
      <c r="G1221" s="218"/>
      <c r="H1221" s="218"/>
      <c r="I1221" s="218"/>
      <c r="J1221" s="218"/>
      <c r="K1221" s="218"/>
      <c r="L1221" s="217"/>
      <c r="M1221" s="217"/>
      <c r="N1221" s="217"/>
      <c r="O1221" s="217"/>
    </row>
    <row r="1222" spans="1:15" x14ac:dyDescent="0.2">
      <c r="A1222" s="217"/>
      <c r="B1222" s="217"/>
      <c r="C1222" s="217"/>
      <c r="D1222" s="217"/>
      <c r="E1222" s="217"/>
      <c r="F1222" s="217"/>
      <c r="G1222" s="218"/>
      <c r="H1222" s="218"/>
      <c r="I1222" s="218"/>
      <c r="J1222" s="218"/>
      <c r="K1222" s="218"/>
      <c r="L1222" s="217"/>
      <c r="M1222" s="217"/>
      <c r="N1222" s="217"/>
      <c r="O1222" s="217"/>
    </row>
    <row r="1223" spans="1:15" x14ac:dyDescent="0.2">
      <c r="A1223" s="217"/>
      <c r="B1223" s="217"/>
      <c r="C1223" s="217"/>
      <c r="D1223" s="217"/>
      <c r="E1223" s="217"/>
      <c r="F1223" s="217"/>
      <c r="G1223" s="218"/>
      <c r="H1223" s="218"/>
      <c r="I1223" s="218"/>
      <c r="J1223" s="218"/>
      <c r="K1223" s="218"/>
      <c r="L1223" s="217"/>
      <c r="M1223" s="217"/>
      <c r="N1223" s="217"/>
      <c r="O1223" s="217"/>
    </row>
    <row r="1224" spans="1:15" x14ac:dyDescent="0.2">
      <c r="A1224" s="217"/>
      <c r="B1224" s="217"/>
      <c r="C1224" s="217"/>
      <c r="D1224" s="217"/>
      <c r="E1224" s="217"/>
      <c r="F1224" s="217"/>
      <c r="G1224" s="218"/>
      <c r="H1224" s="218"/>
      <c r="I1224" s="218"/>
      <c r="J1224" s="218"/>
      <c r="K1224" s="218"/>
      <c r="L1224" s="217"/>
      <c r="M1224" s="217"/>
      <c r="N1224" s="217"/>
      <c r="O1224" s="217"/>
    </row>
    <row r="1225" spans="1:15" x14ac:dyDescent="0.2">
      <c r="A1225" s="217"/>
      <c r="B1225" s="217"/>
      <c r="C1225" s="217"/>
      <c r="D1225" s="217"/>
      <c r="E1225" s="217"/>
      <c r="F1225" s="217"/>
      <c r="G1225" s="218"/>
      <c r="H1225" s="218"/>
      <c r="I1225" s="218"/>
      <c r="J1225" s="218"/>
      <c r="K1225" s="218"/>
      <c r="L1225" s="217"/>
      <c r="M1225" s="217"/>
      <c r="N1225" s="217"/>
      <c r="O1225" s="217"/>
    </row>
    <row r="1226" spans="1:15" x14ac:dyDescent="0.2">
      <c r="A1226" s="217"/>
      <c r="B1226" s="217"/>
      <c r="C1226" s="217"/>
      <c r="D1226" s="217"/>
      <c r="E1226" s="217"/>
      <c r="F1226" s="217"/>
      <c r="G1226" s="218"/>
      <c r="H1226" s="218"/>
      <c r="I1226" s="218"/>
      <c r="J1226" s="218"/>
      <c r="K1226" s="218"/>
      <c r="L1226" s="217"/>
      <c r="M1226" s="217"/>
      <c r="N1226" s="217"/>
      <c r="O1226" s="217"/>
    </row>
    <row r="1227" spans="1:15" x14ac:dyDescent="0.2">
      <c r="A1227" s="217"/>
      <c r="B1227" s="217"/>
      <c r="C1227" s="217"/>
      <c r="D1227" s="217"/>
      <c r="E1227" s="217"/>
      <c r="F1227" s="217"/>
      <c r="G1227" s="218"/>
      <c r="H1227" s="218"/>
      <c r="I1227" s="218"/>
      <c r="J1227" s="218"/>
      <c r="K1227" s="218"/>
      <c r="L1227" s="217"/>
      <c r="M1227" s="217"/>
      <c r="N1227" s="217"/>
      <c r="O1227" s="217"/>
    </row>
    <row r="1228" spans="1:15" x14ac:dyDescent="0.2">
      <c r="A1228" s="217"/>
      <c r="B1228" s="217"/>
      <c r="C1228" s="217"/>
      <c r="D1228" s="217"/>
      <c r="E1228" s="217"/>
      <c r="F1228" s="217"/>
      <c r="G1228" s="218"/>
      <c r="H1228" s="218"/>
      <c r="I1228" s="218"/>
      <c r="J1228" s="218"/>
      <c r="K1228" s="218"/>
      <c r="L1228" s="217"/>
      <c r="M1228" s="217"/>
      <c r="N1228" s="217"/>
      <c r="O1228" s="217"/>
    </row>
    <row r="1229" spans="1:15" x14ac:dyDescent="0.2">
      <c r="A1229" s="217"/>
      <c r="B1229" s="217"/>
      <c r="C1229" s="217"/>
      <c r="D1229" s="217"/>
      <c r="E1229" s="217"/>
      <c r="F1229" s="217"/>
      <c r="G1229" s="218"/>
      <c r="H1229" s="218"/>
      <c r="I1229" s="218"/>
      <c r="J1229" s="218"/>
      <c r="K1229" s="218"/>
      <c r="L1229" s="217"/>
      <c r="M1229" s="217"/>
      <c r="N1229" s="217"/>
      <c r="O1229" s="217"/>
    </row>
    <row r="1230" spans="1:15" x14ac:dyDescent="0.2">
      <c r="A1230" s="217"/>
      <c r="B1230" s="217"/>
      <c r="C1230" s="217"/>
      <c r="D1230" s="217"/>
      <c r="E1230" s="217"/>
      <c r="F1230" s="217"/>
      <c r="G1230" s="218"/>
      <c r="H1230" s="218"/>
      <c r="I1230" s="218"/>
      <c r="J1230" s="218"/>
      <c r="K1230" s="218"/>
      <c r="L1230" s="217"/>
      <c r="M1230" s="217"/>
      <c r="N1230" s="217"/>
      <c r="O1230" s="217"/>
    </row>
    <row r="1231" spans="1:15" x14ac:dyDescent="0.2">
      <c r="A1231" s="217"/>
      <c r="B1231" s="217"/>
      <c r="C1231" s="217"/>
      <c r="D1231" s="217"/>
      <c r="E1231" s="217"/>
      <c r="F1231" s="217"/>
      <c r="G1231" s="218"/>
      <c r="H1231" s="218"/>
      <c r="I1231" s="218"/>
      <c r="J1231" s="218"/>
      <c r="K1231" s="218"/>
      <c r="L1231" s="217"/>
      <c r="M1231" s="217"/>
      <c r="N1231" s="217"/>
      <c r="O1231" s="217"/>
    </row>
    <row r="1232" spans="1:15" x14ac:dyDescent="0.2">
      <c r="A1232" s="217"/>
      <c r="B1232" s="217"/>
      <c r="C1232" s="217"/>
      <c r="D1232" s="217"/>
      <c r="E1232" s="217"/>
      <c r="F1232" s="217"/>
      <c r="G1232" s="218"/>
      <c r="H1232" s="218"/>
      <c r="I1232" s="218"/>
      <c r="J1232" s="218"/>
      <c r="K1232" s="218"/>
      <c r="L1232" s="217"/>
      <c r="M1232" s="217"/>
      <c r="N1232" s="217"/>
      <c r="O1232" s="217"/>
    </row>
    <row r="1233" spans="1:15" x14ac:dyDescent="0.2">
      <c r="A1233" s="217"/>
      <c r="B1233" s="217"/>
      <c r="C1233" s="217"/>
      <c r="D1233" s="217"/>
      <c r="E1233" s="217"/>
      <c r="F1233" s="217"/>
      <c r="G1233" s="218"/>
      <c r="H1233" s="218"/>
      <c r="I1233" s="218"/>
      <c r="J1233" s="218"/>
      <c r="K1233" s="218"/>
      <c r="L1233" s="217"/>
      <c r="M1233" s="217"/>
      <c r="N1233" s="217"/>
      <c r="O1233" s="217"/>
    </row>
    <row r="1234" spans="1:15" x14ac:dyDescent="0.2">
      <c r="A1234" s="217"/>
      <c r="B1234" s="217"/>
      <c r="C1234" s="217"/>
      <c r="D1234" s="217"/>
      <c r="E1234" s="217"/>
      <c r="F1234" s="217"/>
      <c r="G1234" s="218"/>
      <c r="H1234" s="218"/>
      <c r="I1234" s="218"/>
      <c r="J1234" s="218"/>
      <c r="K1234" s="218"/>
      <c r="L1234" s="217"/>
      <c r="M1234" s="217"/>
      <c r="N1234" s="217"/>
      <c r="O1234" s="217"/>
    </row>
    <row r="1235" spans="1:15" x14ac:dyDescent="0.2">
      <c r="A1235" s="217"/>
      <c r="B1235" s="217"/>
      <c r="C1235" s="217"/>
      <c r="D1235" s="217"/>
      <c r="E1235" s="217"/>
      <c r="F1235" s="217"/>
      <c r="G1235" s="218"/>
      <c r="H1235" s="218"/>
      <c r="I1235" s="218"/>
      <c r="J1235" s="218"/>
      <c r="K1235" s="218"/>
      <c r="L1235" s="217"/>
      <c r="M1235" s="217"/>
      <c r="N1235" s="217"/>
      <c r="O1235" s="217"/>
    </row>
    <row r="1236" spans="1:15" x14ac:dyDescent="0.2">
      <c r="A1236" s="217"/>
      <c r="B1236" s="217"/>
      <c r="C1236" s="217"/>
      <c r="D1236" s="217"/>
      <c r="E1236" s="217"/>
      <c r="F1236" s="217"/>
      <c r="G1236" s="218"/>
      <c r="H1236" s="218"/>
      <c r="I1236" s="218"/>
      <c r="J1236" s="218"/>
      <c r="K1236" s="218"/>
      <c r="L1236" s="217"/>
      <c r="M1236" s="217"/>
      <c r="N1236" s="217"/>
      <c r="O1236" s="217"/>
    </row>
    <row r="1237" spans="1:15" x14ac:dyDescent="0.2">
      <c r="A1237" s="217"/>
      <c r="B1237" s="217"/>
      <c r="C1237" s="217"/>
      <c r="D1237" s="217"/>
      <c r="E1237" s="217"/>
      <c r="F1237" s="217"/>
      <c r="G1237" s="218"/>
      <c r="H1237" s="218"/>
      <c r="I1237" s="218"/>
      <c r="J1237" s="218"/>
      <c r="K1237" s="218"/>
      <c r="L1237" s="217"/>
      <c r="M1237" s="217"/>
      <c r="N1237" s="217"/>
      <c r="O1237" s="217"/>
    </row>
    <row r="1238" spans="1:15" x14ac:dyDescent="0.2">
      <c r="A1238" s="217"/>
      <c r="B1238" s="217"/>
      <c r="C1238" s="217"/>
      <c r="D1238" s="217"/>
      <c r="E1238" s="217"/>
      <c r="F1238" s="217"/>
      <c r="G1238" s="218"/>
      <c r="H1238" s="218"/>
      <c r="I1238" s="218"/>
      <c r="J1238" s="218"/>
      <c r="K1238" s="218"/>
      <c r="L1238" s="217"/>
      <c r="M1238" s="217"/>
      <c r="N1238" s="217"/>
      <c r="O1238" s="217"/>
    </row>
    <row r="1239" spans="1:15" x14ac:dyDescent="0.2">
      <c r="A1239" s="217"/>
      <c r="B1239" s="217"/>
      <c r="C1239" s="217"/>
      <c r="D1239" s="217"/>
      <c r="E1239" s="217"/>
      <c r="F1239" s="217"/>
      <c r="G1239" s="218"/>
      <c r="H1239" s="218"/>
      <c r="I1239" s="218"/>
      <c r="J1239" s="218"/>
      <c r="K1239" s="218"/>
      <c r="L1239" s="217"/>
      <c r="M1239" s="217"/>
      <c r="N1239" s="217"/>
      <c r="O1239" s="217"/>
    </row>
    <row r="1240" spans="1:15" x14ac:dyDescent="0.2">
      <c r="A1240" s="217"/>
      <c r="B1240" s="217"/>
      <c r="C1240" s="217"/>
      <c r="D1240" s="217"/>
      <c r="E1240" s="217"/>
      <c r="F1240" s="217"/>
      <c r="G1240" s="218"/>
      <c r="H1240" s="218"/>
      <c r="I1240" s="218"/>
      <c r="J1240" s="218"/>
      <c r="K1240" s="218"/>
      <c r="L1240" s="217"/>
      <c r="M1240" s="217"/>
      <c r="N1240" s="217"/>
      <c r="O1240" s="217"/>
    </row>
    <row r="1241" spans="1:15" x14ac:dyDescent="0.2">
      <c r="A1241" s="217"/>
      <c r="B1241" s="217"/>
      <c r="C1241" s="217"/>
      <c r="D1241" s="217"/>
      <c r="E1241" s="217"/>
      <c r="F1241" s="217"/>
      <c r="G1241" s="218"/>
      <c r="H1241" s="218"/>
      <c r="I1241" s="218"/>
      <c r="J1241" s="218"/>
      <c r="K1241" s="218"/>
      <c r="L1241" s="217"/>
      <c r="M1241" s="217"/>
      <c r="N1241" s="217"/>
      <c r="O1241" s="217"/>
    </row>
    <row r="1242" spans="1:15" x14ac:dyDescent="0.2">
      <c r="A1242" s="217"/>
      <c r="B1242" s="217"/>
      <c r="C1242" s="217"/>
      <c r="D1242" s="217"/>
      <c r="E1242" s="217"/>
      <c r="F1242" s="217"/>
      <c r="G1242" s="218"/>
      <c r="H1242" s="218"/>
      <c r="I1242" s="218"/>
      <c r="J1242" s="218"/>
      <c r="K1242" s="218"/>
      <c r="L1242" s="217"/>
      <c r="M1242" s="217"/>
      <c r="N1242" s="217"/>
      <c r="O1242" s="217"/>
    </row>
    <row r="1243" spans="1:15" x14ac:dyDescent="0.2">
      <c r="A1243" s="217"/>
      <c r="B1243" s="217"/>
      <c r="C1243" s="217"/>
      <c r="D1243" s="217"/>
      <c r="E1243" s="217"/>
      <c r="F1243" s="217"/>
      <c r="G1243" s="218"/>
      <c r="H1243" s="218"/>
      <c r="I1243" s="218"/>
      <c r="J1243" s="218"/>
      <c r="K1243" s="218"/>
      <c r="L1243" s="217"/>
      <c r="M1243" s="217"/>
      <c r="N1243" s="217"/>
      <c r="O1243" s="217"/>
    </row>
    <row r="1244" spans="1:15" x14ac:dyDescent="0.2">
      <c r="A1244" s="217"/>
      <c r="B1244" s="217"/>
      <c r="C1244" s="217"/>
      <c r="D1244" s="217"/>
      <c r="E1244" s="217"/>
      <c r="F1244" s="217"/>
      <c r="G1244" s="218"/>
      <c r="H1244" s="218"/>
      <c r="I1244" s="218"/>
      <c r="J1244" s="218"/>
      <c r="K1244" s="218"/>
      <c r="L1244" s="217"/>
      <c r="M1244" s="217"/>
      <c r="N1244" s="217"/>
      <c r="O1244" s="217"/>
    </row>
    <row r="1245" spans="1:15" x14ac:dyDescent="0.2">
      <c r="A1245" s="217"/>
      <c r="B1245" s="217"/>
      <c r="C1245" s="217"/>
      <c r="D1245" s="217"/>
      <c r="E1245" s="217"/>
      <c r="F1245" s="217"/>
      <c r="G1245" s="218"/>
      <c r="H1245" s="218"/>
      <c r="I1245" s="218"/>
      <c r="J1245" s="218"/>
      <c r="K1245" s="218"/>
      <c r="L1245" s="217"/>
      <c r="M1245" s="217"/>
      <c r="N1245" s="217"/>
      <c r="O1245" s="217"/>
    </row>
    <row r="1246" spans="1:15" x14ac:dyDescent="0.2">
      <c r="A1246" s="217"/>
      <c r="B1246" s="217"/>
      <c r="C1246" s="217"/>
      <c r="D1246" s="217"/>
      <c r="E1246" s="217"/>
      <c r="F1246" s="217"/>
      <c r="G1246" s="218"/>
      <c r="H1246" s="218"/>
      <c r="I1246" s="218"/>
      <c r="J1246" s="218"/>
      <c r="K1246" s="218"/>
      <c r="L1246" s="217"/>
      <c r="M1246" s="217"/>
      <c r="N1246" s="217"/>
      <c r="O1246" s="217"/>
    </row>
    <row r="1247" spans="1:15" x14ac:dyDescent="0.2">
      <c r="A1247" s="217"/>
      <c r="B1247" s="217"/>
      <c r="C1247" s="217"/>
      <c r="D1247" s="217"/>
      <c r="E1247" s="217"/>
      <c r="F1247" s="217"/>
      <c r="G1247" s="218"/>
      <c r="H1247" s="218"/>
      <c r="I1247" s="218"/>
      <c r="J1247" s="218"/>
      <c r="K1247" s="218"/>
      <c r="L1247" s="217"/>
      <c r="M1247" s="217"/>
      <c r="N1247" s="217"/>
      <c r="O1247" s="217"/>
    </row>
    <row r="1248" spans="1:15" x14ac:dyDescent="0.2">
      <c r="A1248" s="217"/>
      <c r="B1248" s="217"/>
      <c r="C1248" s="217"/>
      <c r="D1248" s="217"/>
      <c r="E1248" s="217"/>
      <c r="F1248" s="217"/>
      <c r="G1248" s="218"/>
      <c r="H1248" s="218"/>
      <c r="I1248" s="218"/>
      <c r="J1248" s="218"/>
      <c r="K1248" s="218"/>
      <c r="L1248" s="217"/>
      <c r="M1248" s="217"/>
      <c r="N1248" s="217"/>
      <c r="O1248" s="217"/>
    </row>
    <row r="1249" spans="1:15" x14ac:dyDescent="0.2">
      <c r="A1249" s="217"/>
      <c r="B1249" s="217"/>
      <c r="C1249" s="217"/>
      <c r="D1249" s="217"/>
      <c r="E1249" s="217"/>
      <c r="F1249" s="217"/>
      <c r="G1249" s="218"/>
      <c r="H1249" s="218"/>
      <c r="I1249" s="218"/>
      <c r="J1249" s="218"/>
      <c r="K1249" s="218"/>
      <c r="L1249" s="217"/>
      <c r="M1249" s="217"/>
      <c r="N1249" s="217"/>
      <c r="O1249" s="217"/>
    </row>
    <row r="1250" spans="1:15" x14ac:dyDescent="0.2">
      <c r="A1250" s="217"/>
      <c r="B1250" s="217"/>
      <c r="C1250" s="217"/>
      <c r="D1250" s="217"/>
      <c r="E1250" s="217"/>
      <c r="F1250" s="217"/>
      <c r="G1250" s="218"/>
      <c r="H1250" s="218"/>
      <c r="I1250" s="218"/>
      <c r="J1250" s="218"/>
      <c r="K1250" s="218"/>
      <c r="L1250" s="217"/>
      <c r="M1250" s="217"/>
      <c r="N1250" s="217"/>
      <c r="O1250" s="217"/>
    </row>
    <row r="1251" spans="1:15" x14ac:dyDescent="0.2">
      <c r="A1251" s="217"/>
      <c r="B1251" s="217"/>
      <c r="C1251" s="217"/>
      <c r="D1251" s="217"/>
      <c r="E1251" s="217"/>
      <c r="F1251" s="217"/>
      <c r="G1251" s="218"/>
      <c r="H1251" s="218"/>
      <c r="I1251" s="218"/>
      <c r="J1251" s="218"/>
      <c r="K1251" s="218"/>
      <c r="L1251" s="217"/>
      <c r="M1251" s="217"/>
      <c r="N1251" s="217"/>
      <c r="O1251" s="217"/>
    </row>
    <row r="1252" spans="1:15" x14ac:dyDescent="0.2">
      <c r="A1252" s="217"/>
      <c r="B1252" s="217"/>
      <c r="C1252" s="217"/>
      <c r="D1252" s="217"/>
      <c r="E1252" s="217"/>
      <c r="F1252" s="217"/>
      <c r="G1252" s="218"/>
      <c r="H1252" s="218"/>
      <c r="I1252" s="218"/>
      <c r="J1252" s="218"/>
      <c r="K1252" s="218"/>
      <c r="L1252" s="217"/>
      <c r="M1252" s="217"/>
      <c r="N1252" s="217"/>
      <c r="O1252" s="217"/>
    </row>
    <row r="1253" spans="1:15" x14ac:dyDescent="0.2">
      <c r="A1253" s="217"/>
      <c r="B1253" s="217"/>
      <c r="C1253" s="217"/>
      <c r="D1253" s="217"/>
      <c r="E1253" s="217"/>
      <c r="F1253" s="217"/>
      <c r="G1253" s="218"/>
      <c r="H1253" s="218"/>
      <c r="I1253" s="218"/>
      <c r="J1253" s="218"/>
      <c r="K1253" s="218"/>
      <c r="L1253" s="217"/>
      <c r="M1253" s="217"/>
      <c r="N1253" s="217"/>
      <c r="O1253" s="217"/>
    </row>
    <row r="1254" spans="1:15" x14ac:dyDescent="0.2">
      <c r="A1254" s="217"/>
      <c r="B1254" s="217"/>
      <c r="C1254" s="217"/>
      <c r="D1254" s="217"/>
      <c r="E1254" s="217"/>
      <c r="F1254" s="217"/>
      <c r="G1254" s="218"/>
      <c r="H1254" s="218"/>
      <c r="I1254" s="218"/>
      <c r="J1254" s="218"/>
      <c r="K1254" s="218"/>
      <c r="L1254" s="217"/>
      <c r="M1254" s="217"/>
      <c r="N1254" s="217"/>
      <c r="O1254" s="217"/>
    </row>
    <row r="1255" spans="1:15" x14ac:dyDescent="0.2">
      <c r="A1255" s="217"/>
      <c r="B1255" s="217"/>
      <c r="C1255" s="217"/>
      <c r="D1255" s="217"/>
      <c r="E1255" s="217"/>
      <c r="F1255" s="217"/>
      <c r="G1255" s="218"/>
      <c r="H1255" s="218"/>
      <c r="I1255" s="218"/>
      <c r="J1255" s="218"/>
      <c r="K1255" s="218"/>
      <c r="L1255" s="217"/>
      <c r="M1255" s="217"/>
      <c r="N1255" s="217"/>
      <c r="O1255" s="217"/>
    </row>
    <row r="1256" spans="1:15" x14ac:dyDescent="0.2">
      <c r="A1256" s="217"/>
      <c r="B1256" s="217"/>
      <c r="C1256" s="217"/>
      <c r="D1256" s="217"/>
      <c r="E1256" s="217"/>
      <c r="F1256" s="217"/>
      <c r="G1256" s="218"/>
      <c r="H1256" s="218"/>
      <c r="I1256" s="218"/>
      <c r="J1256" s="218"/>
      <c r="K1256" s="218"/>
      <c r="L1256" s="217"/>
      <c r="M1256" s="217"/>
      <c r="N1256" s="217"/>
      <c r="O1256" s="217"/>
    </row>
    <row r="1257" spans="1:15" x14ac:dyDescent="0.2">
      <c r="A1257" s="217"/>
      <c r="B1257" s="217"/>
      <c r="C1257" s="217"/>
      <c r="D1257" s="217"/>
      <c r="E1257" s="217"/>
      <c r="F1257" s="217"/>
      <c r="G1257" s="218"/>
      <c r="H1257" s="218"/>
      <c r="I1257" s="218"/>
      <c r="J1257" s="218"/>
      <c r="K1257" s="218"/>
      <c r="L1257" s="217"/>
      <c r="M1257" s="217"/>
      <c r="N1257" s="217"/>
      <c r="O1257" s="217"/>
    </row>
    <row r="1258" spans="1:15" x14ac:dyDescent="0.2">
      <c r="A1258" s="217"/>
      <c r="B1258" s="217"/>
      <c r="C1258" s="217"/>
      <c r="D1258" s="217"/>
      <c r="E1258" s="217"/>
      <c r="F1258" s="217"/>
      <c r="G1258" s="218"/>
      <c r="H1258" s="218"/>
      <c r="I1258" s="218"/>
      <c r="J1258" s="218"/>
      <c r="K1258" s="218"/>
      <c r="L1258" s="217"/>
      <c r="M1258" s="217"/>
      <c r="N1258" s="217"/>
      <c r="O1258" s="217"/>
    </row>
    <row r="1259" spans="1:15" x14ac:dyDescent="0.2">
      <c r="A1259" s="217"/>
      <c r="B1259" s="217"/>
      <c r="C1259" s="217"/>
      <c r="D1259" s="217"/>
      <c r="E1259" s="217"/>
      <c r="F1259" s="217"/>
      <c r="G1259" s="218"/>
      <c r="H1259" s="218"/>
      <c r="I1259" s="218"/>
      <c r="J1259" s="218"/>
      <c r="K1259" s="218"/>
      <c r="L1259" s="217"/>
      <c r="M1259" s="217"/>
      <c r="N1259" s="217"/>
      <c r="O1259" s="217"/>
    </row>
    <row r="1260" spans="1:15" x14ac:dyDescent="0.2">
      <c r="A1260" s="217"/>
      <c r="B1260" s="217"/>
      <c r="C1260" s="217"/>
      <c r="D1260" s="217"/>
      <c r="E1260" s="217"/>
      <c r="F1260" s="217"/>
      <c r="G1260" s="218"/>
      <c r="H1260" s="218"/>
      <c r="I1260" s="218"/>
      <c r="J1260" s="218"/>
      <c r="K1260" s="218"/>
      <c r="L1260" s="217"/>
      <c r="M1260" s="217"/>
      <c r="N1260" s="217"/>
      <c r="O1260" s="217"/>
    </row>
    <row r="1261" spans="1:15" x14ac:dyDescent="0.2">
      <c r="A1261" s="217"/>
      <c r="B1261" s="217"/>
      <c r="C1261" s="217"/>
      <c r="D1261" s="217"/>
      <c r="E1261" s="217"/>
      <c r="F1261" s="217"/>
      <c r="G1261" s="218"/>
      <c r="H1261" s="218"/>
      <c r="I1261" s="218"/>
      <c r="J1261" s="218"/>
      <c r="K1261" s="218"/>
      <c r="L1261" s="217"/>
      <c r="M1261" s="217"/>
      <c r="N1261" s="217"/>
      <c r="O1261" s="217"/>
    </row>
    <row r="1262" spans="1:15" x14ac:dyDescent="0.2">
      <c r="A1262" s="217"/>
      <c r="B1262" s="217"/>
      <c r="C1262" s="217"/>
      <c r="D1262" s="217"/>
      <c r="E1262" s="217"/>
      <c r="F1262" s="217"/>
      <c r="G1262" s="218"/>
      <c r="H1262" s="218"/>
      <c r="I1262" s="218"/>
      <c r="J1262" s="218"/>
      <c r="K1262" s="218"/>
      <c r="L1262" s="217"/>
      <c r="M1262" s="217"/>
      <c r="N1262" s="217"/>
      <c r="O1262" s="217"/>
    </row>
    <row r="1263" spans="1:15" x14ac:dyDescent="0.2">
      <c r="A1263" s="217"/>
      <c r="B1263" s="217"/>
      <c r="C1263" s="217"/>
      <c r="D1263" s="217"/>
      <c r="E1263" s="217"/>
      <c r="F1263" s="217"/>
      <c r="G1263" s="218"/>
      <c r="H1263" s="218"/>
      <c r="I1263" s="218"/>
      <c r="J1263" s="218"/>
      <c r="K1263" s="218"/>
      <c r="L1263" s="217"/>
      <c r="M1263" s="217"/>
      <c r="N1263" s="217"/>
      <c r="O1263" s="217"/>
    </row>
    <row r="1264" spans="1:15" x14ac:dyDescent="0.2">
      <c r="A1264" s="217"/>
      <c r="B1264" s="217"/>
      <c r="C1264" s="217"/>
      <c r="D1264" s="217"/>
      <c r="E1264" s="217"/>
      <c r="F1264" s="217"/>
      <c r="G1264" s="218"/>
      <c r="H1264" s="218"/>
      <c r="I1264" s="218"/>
      <c r="J1264" s="218"/>
      <c r="K1264" s="218"/>
      <c r="L1264" s="217"/>
      <c r="M1264" s="217"/>
      <c r="N1264" s="217"/>
      <c r="O1264" s="217"/>
    </row>
    <row r="1265" spans="1:15" x14ac:dyDescent="0.2">
      <c r="A1265" s="217"/>
      <c r="B1265" s="217"/>
      <c r="C1265" s="217"/>
      <c r="D1265" s="217"/>
      <c r="E1265" s="217"/>
      <c r="F1265" s="217"/>
      <c r="G1265" s="218"/>
      <c r="H1265" s="218"/>
      <c r="I1265" s="218"/>
      <c r="J1265" s="218"/>
      <c r="K1265" s="218"/>
      <c r="L1265" s="217"/>
      <c r="M1265" s="217"/>
      <c r="N1265" s="217"/>
      <c r="O1265" s="217"/>
    </row>
    <row r="1266" spans="1:15" x14ac:dyDescent="0.2">
      <c r="A1266" s="217"/>
      <c r="B1266" s="217"/>
      <c r="C1266" s="217"/>
      <c r="D1266" s="217"/>
      <c r="E1266" s="217"/>
      <c r="F1266" s="217"/>
      <c r="G1266" s="218"/>
      <c r="H1266" s="218"/>
      <c r="I1266" s="218"/>
      <c r="J1266" s="218"/>
      <c r="K1266" s="218"/>
      <c r="L1266" s="217"/>
      <c r="M1266" s="217"/>
      <c r="N1266" s="217"/>
      <c r="O1266" s="217"/>
    </row>
    <row r="1267" spans="1:15" x14ac:dyDescent="0.2">
      <c r="A1267" s="217"/>
      <c r="B1267" s="217"/>
      <c r="C1267" s="217"/>
      <c r="D1267" s="217"/>
      <c r="E1267" s="217"/>
      <c r="F1267" s="217"/>
      <c r="G1267" s="218"/>
      <c r="H1267" s="218"/>
      <c r="I1267" s="218"/>
      <c r="J1267" s="218"/>
      <c r="K1267" s="218"/>
      <c r="L1267" s="217"/>
      <c r="M1267" s="217"/>
      <c r="N1267" s="217"/>
      <c r="O1267" s="217"/>
    </row>
    <row r="1268" spans="1:15" x14ac:dyDescent="0.2">
      <c r="A1268" s="217"/>
      <c r="B1268" s="217"/>
      <c r="C1268" s="217"/>
      <c r="D1268" s="217"/>
      <c r="E1268" s="217"/>
      <c r="F1268" s="217"/>
      <c r="G1268" s="218"/>
      <c r="H1268" s="218"/>
      <c r="I1268" s="218"/>
      <c r="J1268" s="218"/>
      <c r="K1268" s="218"/>
      <c r="L1268" s="217"/>
      <c r="M1268" s="217"/>
      <c r="N1268" s="217"/>
      <c r="O1268" s="217"/>
    </row>
    <row r="1269" spans="1:15" x14ac:dyDescent="0.2">
      <c r="A1269" s="217"/>
      <c r="B1269" s="217"/>
      <c r="C1269" s="217"/>
      <c r="D1269" s="217"/>
      <c r="E1269" s="217"/>
      <c r="F1269" s="217"/>
      <c r="G1269" s="218"/>
      <c r="H1269" s="218"/>
      <c r="I1269" s="218"/>
      <c r="J1269" s="218"/>
      <c r="K1269" s="218"/>
      <c r="L1269" s="217"/>
      <c r="M1269" s="217"/>
      <c r="N1269" s="217"/>
      <c r="O1269" s="217"/>
    </row>
    <row r="1270" spans="1:15" x14ac:dyDescent="0.2">
      <c r="A1270" s="217"/>
      <c r="B1270" s="217"/>
      <c r="C1270" s="217"/>
      <c r="D1270" s="217"/>
      <c r="E1270" s="217"/>
      <c r="F1270" s="217"/>
      <c r="G1270" s="218"/>
      <c r="H1270" s="218"/>
      <c r="I1270" s="218"/>
      <c r="J1270" s="218"/>
      <c r="K1270" s="218"/>
      <c r="L1270" s="217"/>
      <c r="M1270" s="217"/>
      <c r="N1270" s="217"/>
      <c r="O1270" s="217"/>
    </row>
    <row r="1271" spans="1:15" x14ac:dyDescent="0.2">
      <c r="A1271" s="217"/>
      <c r="B1271" s="217"/>
      <c r="C1271" s="217"/>
      <c r="D1271" s="217"/>
      <c r="E1271" s="217"/>
      <c r="F1271" s="217"/>
      <c r="G1271" s="218"/>
      <c r="H1271" s="218"/>
      <c r="I1271" s="218"/>
      <c r="J1271" s="218"/>
      <c r="K1271" s="218"/>
      <c r="L1271" s="217"/>
      <c r="M1271" s="217"/>
      <c r="N1271" s="217"/>
      <c r="O1271" s="217"/>
    </row>
    <row r="1272" spans="1:15" x14ac:dyDescent="0.2">
      <c r="A1272" s="217"/>
      <c r="B1272" s="217"/>
      <c r="C1272" s="217"/>
      <c r="D1272" s="217"/>
      <c r="E1272" s="217"/>
      <c r="F1272" s="217"/>
      <c r="G1272" s="218"/>
      <c r="H1272" s="218"/>
      <c r="I1272" s="218"/>
      <c r="J1272" s="218"/>
      <c r="K1272" s="218"/>
      <c r="L1272" s="217"/>
      <c r="M1272" s="217"/>
      <c r="N1272" s="217"/>
      <c r="O1272" s="217"/>
    </row>
    <row r="1273" spans="1:15" x14ac:dyDescent="0.2">
      <c r="A1273" s="217"/>
      <c r="B1273" s="217"/>
      <c r="C1273" s="217"/>
      <c r="D1273" s="217"/>
      <c r="E1273" s="217"/>
      <c r="F1273" s="217"/>
      <c r="G1273" s="218"/>
      <c r="H1273" s="218"/>
      <c r="I1273" s="218"/>
      <c r="J1273" s="218"/>
      <c r="K1273" s="218"/>
      <c r="L1273" s="217"/>
      <c r="M1273" s="217"/>
      <c r="N1273" s="217"/>
      <c r="O1273" s="217"/>
    </row>
    <row r="1274" spans="1:15" x14ac:dyDescent="0.2">
      <c r="A1274" s="217"/>
      <c r="B1274" s="217"/>
      <c r="C1274" s="217"/>
      <c r="D1274" s="217"/>
      <c r="E1274" s="217"/>
      <c r="F1274" s="217"/>
      <c r="G1274" s="218"/>
      <c r="H1274" s="218"/>
      <c r="I1274" s="218"/>
      <c r="J1274" s="218"/>
      <c r="K1274" s="218"/>
      <c r="L1274" s="217"/>
      <c r="M1274" s="217"/>
      <c r="N1274" s="217"/>
      <c r="O1274" s="217"/>
    </row>
    <row r="1275" spans="1:15" x14ac:dyDescent="0.2">
      <c r="A1275" s="217"/>
      <c r="B1275" s="217"/>
      <c r="C1275" s="217"/>
      <c r="D1275" s="217"/>
      <c r="E1275" s="217"/>
      <c r="F1275" s="217"/>
      <c r="G1275" s="218"/>
      <c r="H1275" s="218"/>
      <c r="I1275" s="218"/>
      <c r="J1275" s="218"/>
      <c r="K1275" s="218"/>
      <c r="L1275" s="217"/>
      <c r="M1275" s="217"/>
      <c r="N1275" s="217"/>
      <c r="O1275" s="217"/>
    </row>
    <row r="1276" spans="1:15" x14ac:dyDescent="0.2">
      <c r="A1276" s="217"/>
      <c r="B1276" s="217"/>
      <c r="C1276" s="217"/>
      <c r="D1276" s="217"/>
      <c r="E1276" s="217"/>
      <c r="F1276" s="217"/>
      <c r="G1276" s="218"/>
      <c r="H1276" s="218"/>
      <c r="I1276" s="218"/>
      <c r="J1276" s="218"/>
      <c r="K1276" s="218"/>
      <c r="L1276" s="217"/>
      <c r="M1276" s="217"/>
      <c r="N1276" s="217"/>
      <c r="O1276" s="217"/>
    </row>
    <row r="1277" spans="1:15" x14ac:dyDescent="0.2">
      <c r="A1277" s="217"/>
      <c r="B1277" s="217"/>
      <c r="C1277" s="217"/>
      <c r="D1277" s="217"/>
      <c r="E1277" s="217"/>
      <c r="F1277" s="217"/>
      <c r="G1277" s="218"/>
      <c r="H1277" s="218"/>
      <c r="I1277" s="218"/>
      <c r="J1277" s="218"/>
      <c r="K1277" s="218"/>
      <c r="L1277" s="217"/>
      <c r="M1277" s="217"/>
      <c r="N1277" s="217"/>
      <c r="O1277" s="217"/>
    </row>
    <row r="1278" spans="1:15" x14ac:dyDescent="0.2">
      <c r="A1278" s="217"/>
      <c r="B1278" s="217"/>
      <c r="C1278" s="217"/>
      <c r="D1278" s="217"/>
      <c r="E1278" s="217"/>
      <c r="F1278" s="217"/>
      <c r="G1278" s="218"/>
      <c r="H1278" s="218"/>
      <c r="I1278" s="218"/>
      <c r="J1278" s="218"/>
      <c r="K1278" s="218"/>
      <c r="L1278" s="217"/>
      <c r="M1278" s="217"/>
      <c r="N1278" s="217"/>
      <c r="O1278" s="217"/>
    </row>
    <row r="1279" spans="1:15" x14ac:dyDescent="0.2">
      <c r="A1279" s="217"/>
      <c r="B1279" s="217"/>
      <c r="C1279" s="217"/>
      <c r="D1279" s="217"/>
      <c r="E1279" s="217"/>
      <c r="F1279" s="217"/>
      <c r="G1279" s="218"/>
      <c r="H1279" s="218"/>
      <c r="I1279" s="218"/>
      <c r="J1279" s="218"/>
      <c r="K1279" s="218"/>
      <c r="L1279" s="217"/>
      <c r="M1279" s="217"/>
      <c r="N1279" s="217"/>
      <c r="O1279" s="217"/>
    </row>
    <row r="1280" spans="1:15" x14ac:dyDescent="0.2">
      <c r="A1280" s="217"/>
      <c r="B1280" s="217"/>
      <c r="C1280" s="217"/>
      <c r="D1280" s="217"/>
      <c r="E1280" s="217"/>
      <c r="F1280" s="217"/>
      <c r="G1280" s="218"/>
      <c r="H1280" s="218"/>
      <c r="I1280" s="218"/>
      <c r="J1280" s="218"/>
      <c r="K1280" s="218"/>
      <c r="L1280" s="217"/>
      <c r="M1280" s="217"/>
      <c r="N1280" s="217"/>
      <c r="O1280" s="217"/>
    </row>
    <row r="1281" spans="1:15" x14ac:dyDescent="0.2">
      <c r="A1281" s="217"/>
      <c r="B1281" s="217"/>
      <c r="C1281" s="217"/>
      <c r="D1281" s="217"/>
      <c r="E1281" s="217"/>
      <c r="F1281" s="217"/>
      <c r="G1281" s="218"/>
      <c r="H1281" s="218"/>
      <c r="I1281" s="218"/>
      <c r="J1281" s="218"/>
      <c r="K1281" s="218"/>
      <c r="L1281" s="217"/>
      <c r="M1281" s="217"/>
      <c r="N1281" s="217"/>
      <c r="O1281" s="217"/>
    </row>
    <row r="1282" spans="1:15" x14ac:dyDescent="0.2">
      <c r="A1282" s="217"/>
      <c r="B1282" s="217"/>
      <c r="C1282" s="217"/>
      <c r="D1282" s="217"/>
      <c r="E1282" s="217"/>
      <c r="F1282" s="217"/>
      <c r="G1282" s="218"/>
      <c r="H1282" s="218"/>
      <c r="I1282" s="218"/>
      <c r="J1282" s="218"/>
      <c r="K1282" s="218"/>
      <c r="L1282" s="217"/>
      <c r="M1282" s="217"/>
      <c r="N1282" s="217"/>
      <c r="O1282" s="217"/>
    </row>
    <row r="1283" spans="1:15" x14ac:dyDescent="0.2">
      <c r="A1283" s="217"/>
      <c r="B1283" s="217"/>
      <c r="C1283" s="217"/>
      <c r="D1283" s="217"/>
      <c r="E1283" s="217"/>
      <c r="F1283" s="217"/>
      <c r="G1283" s="218"/>
      <c r="H1283" s="218"/>
      <c r="I1283" s="218"/>
      <c r="J1283" s="218"/>
      <c r="K1283" s="218"/>
      <c r="L1283" s="217"/>
      <c r="M1283" s="217"/>
      <c r="N1283" s="217"/>
      <c r="O1283" s="217"/>
    </row>
    <row r="1284" spans="1:15" x14ac:dyDescent="0.2">
      <c r="A1284" s="217"/>
      <c r="B1284" s="217"/>
      <c r="C1284" s="217"/>
      <c r="D1284" s="217"/>
      <c r="E1284" s="217"/>
      <c r="F1284" s="217"/>
      <c r="G1284" s="218"/>
      <c r="H1284" s="218"/>
      <c r="I1284" s="218"/>
      <c r="J1284" s="218"/>
      <c r="K1284" s="218"/>
      <c r="L1284" s="217"/>
      <c r="M1284" s="217"/>
      <c r="N1284" s="217"/>
      <c r="O1284" s="217"/>
    </row>
    <row r="1285" spans="1:15" x14ac:dyDescent="0.2">
      <c r="A1285" s="217"/>
      <c r="B1285" s="217"/>
      <c r="C1285" s="217"/>
      <c r="D1285" s="217"/>
      <c r="E1285" s="217"/>
      <c r="F1285" s="217"/>
      <c r="G1285" s="218"/>
      <c r="H1285" s="218"/>
      <c r="I1285" s="218"/>
      <c r="J1285" s="218"/>
      <c r="K1285" s="218"/>
      <c r="L1285" s="217"/>
      <c r="M1285" s="217"/>
      <c r="N1285" s="217"/>
      <c r="O1285" s="217"/>
    </row>
    <row r="1286" spans="1:15" x14ac:dyDescent="0.2">
      <c r="A1286" s="217"/>
      <c r="B1286" s="217"/>
      <c r="C1286" s="217"/>
      <c r="D1286" s="217"/>
      <c r="E1286" s="217"/>
      <c r="F1286" s="217"/>
      <c r="G1286" s="218"/>
      <c r="H1286" s="218"/>
      <c r="I1286" s="218"/>
      <c r="J1286" s="218"/>
      <c r="K1286" s="218"/>
      <c r="L1286" s="217"/>
      <c r="M1286" s="217"/>
      <c r="N1286" s="217"/>
      <c r="O1286" s="217"/>
    </row>
    <row r="1287" spans="1:15" x14ac:dyDescent="0.2">
      <c r="A1287" s="217"/>
      <c r="B1287" s="217"/>
      <c r="C1287" s="217"/>
      <c r="D1287" s="217"/>
      <c r="E1287" s="217"/>
      <c r="F1287" s="217"/>
      <c r="G1287" s="218"/>
      <c r="H1287" s="218"/>
      <c r="I1287" s="218"/>
      <c r="J1287" s="218"/>
      <c r="K1287" s="218"/>
      <c r="L1287" s="217"/>
      <c r="M1287" s="217"/>
      <c r="N1287" s="217"/>
      <c r="O1287" s="217"/>
    </row>
    <row r="1288" spans="1:15" x14ac:dyDescent="0.2">
      <c r="A1288" s="217"/>
      <c r="B1288" s="217"/>
      <c r="C1288" s="217"/>
      <c r="D1288" s="217"/>
      <c r="E1288" s="217"/>
      <c r="F1288" s="217"/>
      <c r="G1288" s="218"/>
      <c r="H1288" s="218"/>
      <c r="I1288" s="218"/>
      <c r="J1288" s="218"/>
      <c r="K1288" s="218"/>
      <c r="L1288" s="217"/>
      <c r="M1288" s="217"/>
      <c r="N1288" s="217"/>
      <c r="O1288" s="217"/>
    </row>
    <row r="1289" spans="1:15" x14ac:dyDescent="0.2">
      <c r="A1289" s="217"/>
      <c r="B1289" s="217"/>
      <c r="C1289" s="217"/>
      <c r="D1289" s="217"/>
      <c r="E1289" s="217"/>
      <c r="F1289" s="217"/>
      <c r="G1289" s="218"/>
      <c r="H1289" s="218"/>
      <c r="I1289" s="218"/>
      <c r="J1289" s="218"/>
      <c r="K1289" s="218"/>
      <c r="L1289" s="217"/>
      <c r="M1289" s="217"/>
      <c r="N1289" s="217"/>
      <c r="O1289" s="217"/>
    </row>
    <row r="1290" spans="1:15" x14ac:dyDescent="0.2">
      <c r="A1290" s="217"/>
      <c r="B1290" s="217"/>
      <c r="C1290" s="217"/>
      <c r="D1290" s="217"/>
      <c r="E1290" s="217"/>
      <c r="F1290" s="217"/>
      <c r="G1290" s="218"/>
      <c r="H1290" s="218"/>
      <c r="I1290" s="218"/>
      <c r="J1290" s="218"/>
      <c r="K1290" s="218"/>
      <c r="L1290" s="217"/>
      <c r="M1290" s="217"/>
      <c r="N1290" s="217"/>
      <c r="O1290" s="217"/>
    </row>
    <row r="1291" spans="1:15" x14ac:dyDescent="0.2">
      <c r="A1291" s="217"/>
      <c r="B1291" s="217"/>
      <c r="C1291" s="217"/>
      <c r="D1291" s="217"/>
      <c r="E1291" s="217"/>
      <c r="F1291" s="217"/>
      <c r="G1291" s="218"/>
      <c r="H1291" s="218"/>
      <c r="I1291" s="218"/>
      <c r="J1291" s="218"/>
      <c r="K1291" s="218"/>
      <c r="L1291" s="217"/>
      <c r="M1291" s="217"/>
      <c r="N1291" s="217"/>
      <c r="O1291" s="217"/>
    </row>
    <row r="1292" spans="1:15" x14ac:dyDescent="0.2">
      <c r="A1292" s="217"/>
      <c r="B1292" s="217"/>
      <c r="C1292" s="217"/>
      <c r="D1292" s="217"/>
      <c r="E1292" s="217"/>
      <c r="F1292" s="217"/>
      <c r="G1292" s="218"/>
      <c r="H1292" s="218"/>
      <c r="I1292" s="218"/>
      <c r="J1292" s="218"/>
      <c r="K1292" s="218"/>
      <c r="L1292" s="217"/>
      <c r="M1292" s="217"/>
      <c r="N1292" s="217"/>
      <c r="O1292" s="217"/>
    </row>
    <row r="1293" spans="1:15" x14ac:dyDescent="0.2">
      <c r="A1293" s="217"/>
      <c r="B1293" s="217"/>
      <c r="C1293" s="217"/>
      <c r="D1293" s="217"/>
      <c r="E1293" s="217"/>
      <c r="F1293" s="217"/>
      <c r="G1293" s="218"/>
      <c r="H1293" s="218"/>
      <c r="I1293" s="218"/>
      <c r="J1293" s="218"/>
      <c r="K1293" s="218"/>
      <c r="L1293" s="217"/>
      <c r="M1293" s="217"/>
      <c r="N1293" s="217"/>
      <c r="O1293" s="217"/>
    </row>
    <row r="1294" spans="1:15" x14ac:dyDescent="0.2">
      <c r="A1294" s="217"/>
      <c r="B1294" s="217"/>
      <c r="C1294" s="217"/>
      <c r="D1294" s="217"/>
      <c r="E1294" s="217"/>
      <c r="F1294" s="217"/>
      <c r="G1294" s="218"/>
      <c r="H1294" s="218"/>
      <c r="I1294" s="218"/>
      <c r="J1294" s="218"/>
      <c r="K1294" s="218"/>
      <c r="L1294" s="217"/>
      <c r="M1294" s="217"/>
      <c r="N1294" s="217"/>
      <c r="O1294" s="217"/>
    </row>
    <row r="1295" spans="1:15" x14ac:dyDescent="0.2">
      <c r="A1295" s="217"/>
      <c r="B1295" s="217"/>
      <c r="C1295" s="217"/>
      <c r="D1295" s="217"/>
      <c r="E1295" s="217"/>
      <c r="F1295" s="217"/>
      <c r="G1295" s="218"/>
      <c r="H1295" s="218"/>
      <c r="I1295" s="218"/>
      <c r="J1295" s="218"/>
      <c r="K1295" s="218"/>
      <c r="L1295" s="217"/>
      <c r="M1295" s="217"/>
      <c r="N1295" s="217"/>
      <c r="O1295" s="217"/>
    </row>
    <row r="1296" spans="1:15" x14ac:dyDescent="0.2">
      <c r="A1296" s="217"/>
      <c r="B1296" s="217"/>
      <c r="C1296" s="217"/>
      <c r="D1296" s="217"/>
      <c r="E1296" s="217"/>
      <c r="F1296" s="217"/>
      <c r="G1296" s="218"/>
      <c r="H1296" s="218"/>
      <c r="I1296" s="218"/>
      <c r="J1296" s="218"/>
      <c r="K1296" s="218"/>
      <c r="L1296" s="217"/>
      <c r="M1296" s="217"/>
      <c r="N1296" s="217"/>
      <c r="O1296" s="217"/>
    </row>
    <row r="1297" spans="1:15" x14ac:dyDescent="0.2">
      <c r="A1297" s="217"/>
      <c r="B1297" s="217"/>
      <c r="C1297" s="217"/>
      <c r="D1297" s="217"/>
      <c r="E1297" s="217"/>
      <c r="F1297" s="217"/>
      <c r="G1297" s="218"/>
      <c r="H1297" s="218"/>
      <c r="I1297" s="218"/>
      <c r="J1297" s="218"/>
      <c r="K1297" s="218"/>
      <c r="L1297" s="217"/>
      <c r="M1297" s="217"/>
      <c r="N1297" s="217"/>
      <c r="O1297" s="217"/>
    </row>
    <row r="1298" spans="1:15" x14ac:dyDescent="0.2">
      <c r="A1298" s="217"/>
      <c r="B1298" s="217"/>
      <c r="C1298" s="217"/>
      <c r="D1298" s="217"/>
      <c r="E1298" s="217"/>
      <c r="F1298" s="217"/>
      <c r="G1298" s="218"/>
      <c r="H1298" s="218"/>
      <c r="I1298" s="218"/>
      <c r="J1298" s="218"/>
      <c r="K1298" s="218"/>
      <c r="L1298" s="217"/>
      <c r="M1298" s="217"/>
      <c r="N1298" s="217"/>
      <c r="O1298" s="217"/>
    </row>
    <row r="1299" spans="1:15" x14ac:dyDescent="0.2">
      <c r="A1299" s="217"/>
      <c r="B1299" s="217"/>
      <c r="C1299" s="217"/>
      <c r="D1299" s="217"/>
      <c r="E1299" s="217"/>
      <c r="F1299" s="217"/>
      <c r="G1299" s="218"/>
      <c r="H1299" s="218"/>
      <c r="I1299" s="218"/>
      <c r="J1299" s="218"/>
      <c r="K1299" s="218"/>
      <c r="L1299" s="217"/>
      <c r="M1299" s="217"/>
      <c r="N1299" s="217"/>
      <c r="O1299" s="217"/>
    </row>
    <row r="1300" spans="1:15" x14ac:dyDescent="0.2">
      <c r="A1300" s="217"/>
      <c r="B1300" s="217"/>
      <c r="C1300" s="217"/>
      <c r="D1300" s="217"/>
      <c r="E1300" s="217"/>
      <c r="F1300" s="217"/>
      <c r="G1300" s="218"/>
      <c r="H1300" s="218"/>
      <c r="I1300" s="218"/>
      <c r="J1300" s="218"/>
      <c r="K1300" s="218"/>
      <c r="L1300" s="217"/>
      <c r="M1300" s="217"/>
      <c r="N1300" s="217"/>
      <c r="O1300" s="217"/>
    </row>
    <row r="1301" spans="1:15" x14ac:dyDescent="0.2">
      <c r="A1301" s="217"/>
      <c r="B1301" s="217"/>
      <c r="C1301" s="217"/>
      <c r="D1301" s="217"/>
      <c r="E1301" s="217"/>
      <c r="F1301" s="217"/>
      <c r="G1301" s="218"/>
      <c r="H1301" s="218"/>
      <c r="I1301" s="218"/>
      <c r="J1301" s="218"/>
      <c r="K1301" s="218"/>
      <c r="L1301" s="217"/>
      <c r="M1301" s="217"/>
      <c r="N1301" s="217"/>
      <c r="O1301" s="217"/>
    </row>
    <row r="1302" spans="1:15" x14ac:dyDescent="0.2">
      <c r="A1302" s="217"/>
      <c r="B1302" s="217"/>
      <c r="C1302" s="217"/>
      <c r="D1302" s="217"/>
      <c r="E1302" s="217"/>
      <c r="F1302" s="217"/>
      <c r="G1302" s="218"/>
      <c r="H1302" s="218"/>
      <c r="I1302" s="218"/>
      <c r="J1302" s="218"/>
      <c r="K1302" s="218"/>
      <c r="L1302" s="217"/>
      <c r="M1302" s="217"/>
      <c r="N1302" s="217"/>
      <c r="O1302" s="217"/>
    </row>
    <row r="1303" spans="1:15" x14ac:dyDescent="0.2">
      <c r="A1303" s="217"/>
      <c r="B1303" s="217"/>
      <c r="C1303" s="217"/>
      <c r="D1303" s="217"/>
      <c r="E1303" s="217"/>
      <c r="F1303" s="217"/>
      <c r="G1303" s="218"/>
      <c r="H1303" s="218"/>
      <c r="I1303" s="218"/>
      <c r="J1303" s="218"/>
      <c r="K1303" s="218"/>
      <c r="L1303" s="217"/>
      <c r="M1303" s="217"/>
      <c r="N1303" s="217"/>
      <c r="O1303" s="217"/>
    </row>
    <row r="1304" spans="1:15" x14ac:dyDescent="0.2">
      <c r="A1304" s="217"/>
      <c r="B1304" s="217"/>
      <c r="C1304" s="217"/>
      <c r="D1304" s="217"/>
      <c r="E1304" s="217"/>
      <c r="F1304" s="217"/>
      <c r="G1304" s="218"/>
      <c r="H1304" s="218"/>
      <c r="I1304" s="218"/>
      <c r="J1304" s="218"/>
      <c r="K1304" s="218"/>
      <c r="L1304" s="217"/>
      <c r="M1304" s="217"/>
      <c r="N1304" s="217"/>
      <c r="O1304" s="217"/>
    </row>
    <row r="1305" spans="1:15" x14ac:dyDescent="0.2">
      <c r="A1305" s="217"/>
      <c r="B1305" s="217"/>
      <c r="C1305" s="217"/>
      <c r="D1305" s="217"/>
      <c r="E1305" s="217"/>
      <c r="F1305" s="217"/>
      <c r="G1305" s="218"/>
      <c r="H1305" s="218"/>
      <c r="I1305" s="218"/>
      <c r="J1305" s="218"/>
      <c r="K1305" s="218"/>
      <c r="L1305" s="217"/>
      <c r="M1305" s="217"/>
      <c r="N1305" s="217"/>
      <c r="O1305" s="217"/>
    </row>
    <row r="1306" spans="1:15" x14ac:dyDescent="0.2">
      <c r="A1306" s="217"/>
      <c r="B1306" s="217"/>
      <c r="C1306" s="217"/>
      <c r="D1306" s="217"/>
      <c r="E1306" s="217"/>
      <c r="F1306" s="217"/>
      <c r="G1306" s="218"/>
      <c r="H1306" s="218"/>
      <c r="I1306" s="218"/>
      <c r="J1306" s="218"/>
      <c r="K1306" s="218"/>
      <c r="L1306" s="217"/>
      <c r="M1306" s="217"/>
      <c r="N1306" s="217"/>
      <c r="O1306" s="217"/>
    </row>
    <row r="1307" spans="1:15" x14ac:dyDescent="0.2">
      <c r="A1307" s="217"/>
      <c r="B1307" s="217"/>
      <c r="C1307" s="217"/>
      <c r="D1307" s="217"/>
      <c r="E1307" s="217"/>
      <c r="F1307" s="217"/>
      <c r="G1307" s="218"/>
      <c r="H1307" s="218"/>
      <c r="I1307" s="218"/>
      <c r="J1307" s="218"/>
      <c r="K1307" s="218"/>
      <c r="L1307" s="217"/>
      <c r="M1307" s="217"/>
      <c r="N1307" s="217"/>
      <c r="O1307" s="217"/>
    </row>
    <row r="1308" spans="1:15" x14ac:dyDescent="0.2">
      <c r="A1308" s="217"/>
      <c r="B1308" s="217"/>
      <c r="C1308" s="217"/>
      <c r="D1308" s="217"/>
      <c r="E1308" s="217"/>
      <c r="F1308" s="217"/>
      <c r="G1308" s="218"/>
      <c r="H1308" s="218"/>
      <c r="I1308" s="218"/>
      <c r="J1308" s="218"/>
      <c r="K1308" s="218"/>
      <c r="L1308" s="217"/>
      <c r="M1308" s="217"/>
      <c r="N1308" s="217"/>
      <c r="O1308" s="217"/>
    </row>
    <row r="1309" spans="1:15" x14ac:dyDescent="0.2">
      <c r="A1309" s="217"/>
      <c r="B1309" s="217"/>
      <c r="C1309" s="217"/>
      <c r="D1309" s="217"/>
      <c r="E1309" s="217"/>
      <c r="F1309" s="217"/>
      <c r="G1309" s="218"/>
      <c r="H1309" s="218"/>
      <c r="I1309" s="218"/>
      <c r="J1309" s="218"/>
      <c r="K1309" s="218"/>
      <c r="L1309" s="217"/>
      <c r="M1309" s="217"/>
      <c r="N1309" s="217"/>
      <c r="O1309" s="217"/>
    </row>
    <row r="1310" spans="1:15" x14ac:dyDescent="0.2">
      <c r="A1310" s="217"/>
      <c r="B1310" s="217"/>
      <c r="C1310" s="217"/>
      <c r="D1310" s="217"/>
      <c r="E1310" s="217"/>
      <c r="F1310" s="217"/>
      <c r="G1310" s="218"/>
      <c r="H1310" s="218"/>
      <c r="I1310" s="218"/>
      <c r="J1310" s="218"/>
      <c r="K1310" s="218"/>
      <c r="L1310" s="217"/>
      <c r="M1310" s="217"/>
      <c r="N1310" s="217"/>
      <c r="O1310" s="217"/>
    </row>
    <row r="1311" spans="1:15" x14ac:dyDescent="0.2">
      <c r="A1311" s="217"/>
      <c r="B1311" s="217"/>
      <c r="C1311" s="217"/>
      <c r="D1311" s="217"/>
      <c r="E1311" s="217"/>
      <c r="F1311" s="217"/>
      <c r="G1311" s="218"/>
      <c r="H1311" s="218"/>
      <c r="I1311" s="218"/>
      <c r="J1311" s="218"/>
      <c r="K1311" s="218"/>
      <c r="L1311" s="217"/>
      <c r="M1311" s="217"/>
      <c r="N1311" s="217"/>
      <c r="O1311" s="217"/>
    </row>
    <row r="1312" spans="1:15" x14ac:dyDescent="0.2">
      <c r="A1312" s="217"/>
      <c r="B1312" s="217"/>
      <c r="C1312" s="217"/>
      <c r="D1312" s="217"/>
      <c r="E1312" s="217"/>
      <c r="F1312" s="217"/>
      <c r="G1312" s="218"/>
      <c r="H1312" s="218"/>
      <c r="I1312" s="218"/>
      <c r="J1312" s="218"/>
      <c r="K1312" s="218"/>
      <c r="L1312" s="217"/>
      <c r="M1312" s="217"/>
      <c r="N1312" s="217"/>
      <c r="O1312" s="217"/>
    </row>
    <row r="1313" spans="1:15" x14ac:dyDescent="0.2">
      <c r="A1313" s="217"/>
      <c r="B1313" s="217"/>
      <c r="C1313" s="217"/>
      <c r="D1313" s="217"/>
      <c r="E1313" s="217"/>
      <c r="F1313" s="217"/>
      <c r="G1313" s="218"/>
      <c r="H1313" s="218"/>
      <c r="I1313" s="218"/>
      <c r="J1313" s="218"/>
      <c r="K1313" s="218"/>
      <c r="L1313" s="217"/>
      <c r="M1313" s="217"/>
      <c r="N1313" s="217"/>
      <c r="O1313" s="217"/>
    </row>
    <row r="1314" spans="1:15" x14ac:dyDescent="0.2">
      <c r="A1314" s="217"/>
      <c r="B1314" s="217"/>
      <c r="C1314" s="217"/>
      <c r="D1314" s="217"/>
      <c r="E1314" s="217"/>
      <c r="F1314" s="217"/>
      <c r="G1314" s="218"/>
      <c r="H1314" s="218"/>
      <c r="I1314" s="218"/>
      <c r="J1314" s="218"/>
      <c r="K1314" s="218"/>
      <c r="L1314" s="217"/>
      <c r="M1314" s="217"/>
      <c r="N1314" s="217"/>
      <c r="O1314" s="217"/>
    </row>
    <row r="1315" spans="1:15" x14ac:dyDescent="0.2">
      <c r="A1315" s="217"/>
      <c r="B1315" s="217"/>
      <c r="C1315" s="217"/>
      <c r="D1315" s="217"/>
      <c r="E1315" s="217"/>
      <c r="F1315" s="217"/>
      <c r="G1315" s="218"/>
      <c r="H1315" s="218"/>
      <c r="I1315" s="218"/>
      <c r="J1315" s="218"/>
      <c r="K1315" s="218"/>
      <c r="L1315" s="217"/>
      <c r="M1315" s="217"/>
      <c r="N1315" s="217"/>
      <c r="O1315" s="217"/>
    </row>
    <row r="1316" spans="1:15" x14ac:dyDescent="0.2">
      <c r="A1316" s="217"/>
      <c r="B1316" s="217"/>
      <c r="C1316" s="217"/>
      <c r="D1316" s="217"/>
      <c r="E1316" s="217"/>
      <c r="F1316" s="217"/>
      <c r="G1316" s="218"/>
      <c r="H1316" s="218"/>
      <c r="I1316" s="218"/>
      <c r="J1316" s="218"/>
      <c r="K1316" s="218"/>
      <c r="L1316" s="217"/>
      <c r="M1316" s="217"/>
      <c r="N1316" s="217"/>
      <c r="O1316" s="217"/>
    </row>
    <row r="1317" spans="1:15" x14ac:dyDescent="0.2">
      <c r="A1317" s="217"/>
      <c r="B1317" s="217"/>
      <c r="C1317" s="217"/>
      <c r="D1317" s="217"/>
      <c r="E1317" s="217"/>
      <c r="F1317" s="217"/>
      <c r="G1317" s="218"/>
      <c r="H1317" s="218"/>
      <c r="I1317" s="218"/>
      <c r="J1317" s="218"/>
      <c r="K1317" s="218"/>
      <c r="L1317" s="217"/>
      <c r="M1317" s="217"/>
      <c r="N1317" s="217"/>
      <c r="O1317" s="217"/>
    </row>
    <row r="1318" spans="1:15" x14ac:dyDescent="0.2">
      <c r="A1318" s="217"/>
      <c r="B1318" s="217"/>
      <c r="C1318" s="217"/>
      <c r="D1318" s="217"/>
      <c r="E1318" s="217"/>
      <c r="F1318" s="217"/>
      <c r="G1318" s="218"/>
      <c r="H1318" s="218"/>
      <c r="I1318" s="218"/>
      <c r="J1318" s="218"/>
      <c r="K1318" s="218"/>
      <c r="L1318" s="217"/>
      <c r="M1318" s="217"/>
      <c r="N1318" s="217"/>
      <c r="O1318" s="217"/>
    </row>
    <row r="1319" spans="1:15" x14ac:dyDescent="0.2">
      <c r="A1319" s="217"/>
      <c r="B1319" s="217"/>
      <c r="C1319" s="217"/>
      <c r="D1319" s="217"/>
      <c r="E1319" s="217"/>
      <c r="F1319" s="217"/>
      <c r="G1319" s="218"/>
      <c r="H1319" s="218"/>
      <c r="I1319" s="218"/>
      <c r="J1319" s="218"/>
      <c r="K1319" s="218"/>
      <c r="L1319" s="217"/>
      <c r="M1319" s="217"/>
      <c r="N1319" s="217"/>
      <c r="O1319" s="217"/>
    </row>
    <row r="1320" spans="1:15" x14ac:dyDescent="0.2">
      <c r="A1320" s="217"/>
      <c r="B1320" s="217"/>
      <c r="C1320" s="217"/>
      <c r="D1320" s="217"/>
      <c r="E1320" s="217"/>
      <c r="F1320" s="217"/>
      <c r="G1320" s="218"/>
      <c r="H1320" s="218"/>
      <c r="I1320" s="218"/>
      <c r="J1320" s="218"/>
      <c r="K1320" s="218"/>
      <c r="L1320" s="217"/>
      <c r="M1320" s="217"/>
      <c r="N1320" s="217"/>
      <c r="O1320" s="217"/>
    </row>
    <row r="1321" spans="1:15" x14ac:dyDescent="0.2">
      <c r="A1321" s="217"/>
      <c r="B1321" s="217"/>
      <c r="C1321" s="217"/>
      <c r="D1321" s="217"/>
      <c r="E1321" s="217"/>
      <c r="F1321" s="217"/>
      <c r="G1321" s="218"/>
      <c r="H1321" s="218"/>
      <c r="I1321" s="218"/>
      <c r="J1321" s="218"/>
      <c r="K1321" s="218"/>
      <c r="L1321" s="217"/>
      <c r="M1321" s="217"/>
      <c r="N1321" s="217"/>
      <c r="O1321" s="217"/>
    </row>
    <row r="1322" spans="1:15" x14ac:dyDescent="0.2">
      <c r="A1322" s="217"/>
      <c r="B1322" s="217"/>
      <c r="C1322" s="217"/>
      <c r="D1322" s="217"/>
      <c r="E1322" s="217"/>
      <c r="F1322" s="217"/>
      <c r="G1322" s="218"/>
      <c r="H1322" s="218"/>
      <c r="I1322" s="218"/>
      <c r="J1322" s="218"/>
      <c r="K1322" s="218"/>
      <c r="L1322" s="217"/>
      <c r="M1322" s="217"/>
      <c r="N1322" s="217"/>
      <c r="O1322" s="217"/>
    </row>
    <row r="1323" spans="1:15" x14ac:dyDescent="0.2">
      <c r="A1323" s="217"/>
      <c r="B1323" s="217"/>
      <c r="C1323" s="217"/>
      <c r="D1323" s="217"/>
      <c r="E1323" s="217"/>
      <c r="F1323" s="217"/>
      <c r="G1323" s="218"/>
      <c r="H1323" s="218"/>
      <c r="I1323" s="218"/>
      <c r="J1323" s="218"/>
      <c r="K1323" s="218"/>
      <c r="L1323" s="217"/>
      <c r="M1323" s="217"/>
      <c r="N1323" s="217"/>
      <c r="O1323" s="217"/>
    </row>
    <row r="1324" spans="1:15" x14ac:dyDescent="0.2">
      <c r="A1324" s="217"/>
      <c r="B1324" s="217"/>
      <c r="C1324" s="217"/>
      <c r="D1324" s="217"/>
      <c r="E1324" s="217"/>
      <c r="F1324" s="217"/>
      <c r="G1324" s="218"/>
      <c r="H1324" s="218"/>
      <c r="I1324" s="218"/>
      <c r="J1324" s="218"/>
      <c r="K1324" s="218"/>
      <c r="L1324" s="217"/>
      <c r="M1324" s="217"/>
      <c r="N1324" s="217"/>
      <c r="O1324" s="217"/>
    </row>
    <row r="1325" spans="1:15" x14ac:dyDescent="0.2">
      <c r="A1325" s="217"/>
      <c r="B1325" s="217"/>
      <c r="C1325" s="217"/>
      <c r="D1325" s="217"/>
      <c r="E1325" s="217"/>
      <c r="F1325" s="217"/>
      <c r="G1325" s="218"/>
      <c r="H1325" s="218"/>
      <c r="I1325" s="218"/>
      <c r="J1325" s="218"/>
      <c r="K1325" s="218"/>
      <c r="L1325" s="217"/>
      <c r="M1325" s="217"/>
      <c r="N1325" s="217"/>
      <c r="O1325" s="217"/>
    </row>
    <row r="1326" spans="1:15" x14ac:dyDescent="0.2">
      <c r="A1326" s="217"/>
      <c r="B1326" s="217"/>
      <c r="C1326" s="217"/>
      <c r="D1326" s="217"/>
      <c r="E1326" s="217"/>
      <c r="F1326" s="217"/>
      <c r="G1326" s="218"/>
      <c r="H1326" s="218"/>
      <c r="I1326" s="218"/>
      <c r="J1326" s="218"/>
      <c r="K1326" s="218"/>
      <c r="L1326" s="217"/>
      <c r="M1326" s="217"/>
      <c r="N1326" s="217"/>
      <c r="O1326" s="217"/>
    </row>
    <row r="1327" spans="1:15" x14ac:dyDescent="0.2">
      <c r="A1327" s="217"/>
      <c r="B1327" s="217"/>
      <c r="C1327" s="217"/>
      <c r="D1327" s="217"/>
      <c r="E1327" s="217"/>
      <c r="F1327" s="217"/>
      <c r="G1327" s="218"/>
      <c r="H1327" s="218"/>
      <c r="I1327" s="218"/>
      <c r="J1327" s="218"/>
      <c r="K1327" s="218"/>
      <c r="L1327" s="217"/>
      <c r="M1327" s="217"/>
      <c r="N1327" s="217"/>
      <c r="O1327" s="217"/>
    </row>
    <row r="1328" spans="1:15" x14ac:dyDescent="0.2">
      <c r="A1328" s="217"/>
      <c r="B1328" s="217"/>
      <c r="C1328" s="217"/>
      <c r="D1328" s="217"/>
      <c r="E1328" s="217"/>
      <c r="F1328" s="217"/>
      <c r="G1328" s="218"/>
      <c r="H1328" s="218"/>
      <c r="I1328" s="218"/>
      <c r="J1328" s="218"/>
      <c r="K1328" s="218"/>
      <c r="L1328" s="217"/>
      <c r="M1328" s="217"/>
      <c r="N1328" s="217"/>
      <c r="O1328" s="217"/>
    </row>
    <row r="1329" spans="1:15" x14ac:dyDescent="0.2">
      <c r="A1329" s="217"/>
      <c r="B1329" s="217"/>
      <c r="C1329" s="217"/>
      <c r="D1329" s="217"/>
      <c r="E1329" s="217"/>
      <c r="F1329" s="217"/>
      <c r="G1329" s="218"/>
      <c r="H1329" s="218"/>
      <c r="I1329" s="218"/>
      <c r="J1329" s="218"/>
      <c r="K1329" s="218"/>
      <c r="L1329" s="217"/>
      <c r="M1329" s="217"/>
      <c r="N1329" s="217"/>
      <c r="O1329" s="217"/>
    </row>
    <row r="1330" spans="1:15" x14ac:dyDescent="0.2">
      <c r="A1330" s="217"/>
      <c r="B1330" s="217"/>
      <c r="C1330" s="217"/>
      <c r="D1330" s="217"/>
      <c r="E1330" s="217"/>
      <c r="F1330" s="217"/>
      <c r="G1330" s="218"/>
      <c r="H1330" s="218"/>
      <c r="I1330" s="218"/>
      <c r="J1330" s="218"/>
      <c r="K1330" s="218"/>
      <c r="L1330" s="217"/>
      <c r="M1330" s="217"/>
      <c r="N1330" s="217"/>
      <c r="O1330" s="217"/>
    </row>
    <row r="1331" spans="1:15" x14ac:dyDescent="0.2">
      <c r="A1331" s="217"/>
      <c r="B1331" s="217"/>
      <c r="C1331" s="217"/>
      <c r="D1331" s="217"/>
      <c r="E1331" s="217"/>
      <c r="F1331" s="217"/>
      <c r="G1331" s="218"/>
      <c r="H1331" s="218"/>
      <c r="I1331" s="218"/>
      <c r="J1331" s="218"/>
      <c r="K1331" s="218"/>
      <c r="L1331" s="217"/>
      <c r="M1331" s="217"/>
      <c r="N1331" s="217"/>
      <c r="O1331" s="217"/>
    </row>
    <row r="1332" spans="1:15" x14ac:dyDescent="0.2">
      <c r="A1332" s="217"/>
      <c r="B1332" s="217"/>
      <c r="C1332" s="217"/>
      <c r="D1332" s="217"/>
      <c r="E1332" s="217"/>
      <c r="F1332" s="217"/>
      <c r="G1332" s="218"/>
      <c r="H1332" s="218"/>
      <c r="I1332" s="218"/>
      <c r="J1332" s="218"/>
      <c r="K1332" s="218"/>
      <c r="L1332" s="217"/>
      <c r="M1332" s="217"/>
      <c r="N1332" s="217"/>
      <c r="O1332" s="217"/>
    </row>
    <row r="1333" spans="1:15" x14ac:dyDescent="0.2">
      <c r="A1333" s="217"/>
      <c r="B1333" s="217"/>
      <c r="C1333" s="217"/>
      <c r="D1333" s="217"/>
      <c r="E1333" s="217"/>
      <c r="F1333" s="217"/>
      <c r="G1333" s="218"/>
      <c r="H1333" s="218"/>
      <c r="I1333" s="218"/>
      <c r="J1333" s="218"/>
      <c r="K1333" s="218"/>
      <c r="L1333" s="217"/>
      <c r="M1333" s="217"/>
      <c r="N1333" s="217"/>
      <c r="O1333" s="217"/>
    </row>
    <row r="1334" spans="1:15" x14ac:dyDescent="0.2">
      <c r="A1334" s="217"/>
      <c r="B1334" s="217"/>
      <c r="C1334" s="217"/>
      <c r="D1334" s="217"/>
      <c r="E1334" s="217"/>
      <c r="F1334" s="217"/>
      <c r="G1334" s="218"/>
      <c r="H1334" s="218"/>
      <c r="I1334" s="218"/>
      <c r="J1334" s="218"/>
      <c r="K1334" s="218"/>
      <c r="L1334" s="217"/>
      <c r="M1334" s="217"/>
      <c r="N1334" s="217"/>
      <c r="O1334" s="217"/>
    </row>
    <row r="1335" spans="1:15" x14ac:dyDescent="0.2">
      <c r="A1335" s="217"/>
      <c r="B1335" s="217"/>
      <c r="C1335" s="217"/>
      <c r="D1335" s="217"/>
      <c r="E1335" s="217"/>
      <c r="F1335" s="217"/>
      <c r="G1335" s="218"/>
      <c r="H1335" s="218"/>
      <c r="I1335" s="218"/>
      <c r="J1335" s="218"/>
      <c r="K1335" s="218"/>
      <c r="L1335" s="217"/>
      <c r="M1335" s="217"/>
      <c r="N1335" s="217"/>
      <c r="O1335" s="217"/>
    </row>
    <row r="1336" spans="1:15" x14ac:dyDescent="0.2">
      <c r="A1336" s="217"/>
      <c r="B1336" s="217"/>
      <c r="C1336" s="217"/>
      <c r="D1336" s="217"/>
      <c r="E1336" s="217"/>
      <c r="F1336" s="217"/>
      <c r="G1336" s="218"/>
      <c r="H1336" s="218"/>
      <c r="I1336" s="218"/>
      <c r="J1336" s="218"/>
      <c r="K1336" s="218"/>
      <c r="L1336" s="217"/>
      <c r="M1336" s="217"/>
      <c r="N1336" s="217"/>
      <c r="O1336" s="217"/>
    </row>
    <row r="1337" spans="1:15" x14ac:dyDescent="0.2">
      <c r="A1337" s="217"/>
      <c r="B1337" s="217"/>
      <c r="C1337" s="217"/>
      <c r="D1337" s="217"/>
      <c r="E1337" s="217"/>
      <c r="F1337" s="217"/>
      <c r="G1337" s="218"/>
      <c r="H1337" s="218"/>
      <c r="I1337" s="218"/>
      <c r="J1337" s="218"/>
      <c r="K1337" s="218"/>
      <c r="L1337" s="217"/>
      <c r="M1337" s="217"/>
      <c r="N1337" s="217"/>
      <c r="O1337" s="217"/>
    </row>
    <row r="1338" spans="1:15" x14ac:dyDescent="0.2">
      <c r="A1338" s="217"/>
      <c r="B1338" s="217"/>
      <c r="C1338" s="217"/>
      <c r="D1338" s="217"/>
      <c r="E1338" s="217"/>
      <c r="F1338" s="217"/>
      <c r="G1338" s="218"/>
      <c r="H1338" s="218"/>
      <c r="I1338" s="218"/>
      <c r="J1338" s="218"/>
      <c r="K1338" s="218"/>
      <c r="L1338" s="217"/>
      <c r="M1338" s="217"/>
      <c r="N1338" s="217"/>
      <c r="O1338" s="217"/>
    </row>
    <row r="1339" spans="1:15" x14ac:dyDescent="0.2">
      <c r="A1339" s="217"/>
      <c r="B1339" s="217"/>
      <c r="C1339" s="217"/>
      <c r="D1339" s="217"/>
      <c r="E1339" s="217"/>
      <c r="F1339" s="217"/>
      <c r="G1339" s="218"/>
      <c r="H1339" s="218"/>
      <c r="I1339" s="218"/>
      <c r="J1339" s="218"/>
      <c r="K1339" s="218"/>
      <c r="L1339" s="217"/>
      <c r="M1339" s="217"/>
      <c r="N1339" s="217"/>
      <c r="O1339" s="217"/>
    </row>
    <row r="1340" spans="1:15" x14ac:dyDescent="0.2">
      <c r="A1340" s="217"/>
      <c r="B1340" s="217"/>
      <c r="C1340" s="217"/>
      <c r="D1340" s="217"/>
      <c r="E1340" s="217"/>
      <c r="F1340" s="217"/>
      <c r="G1340" s="218"/>
      <c r="H1340" s="218"/>
      <c r="I1340" s="218"/>
      <c r="J1340" s="218"/>
      <c r="K1340" s="218"/>
      <c r="L1340" s="217"/>
      <c r="M1340" s="217"/>
      <c r="N1340" s="217"/>
      <c r="O1340" s="217"/>
    </row>
    <row r="1341" spans="1:15" x14ac:dyDescent="0.2">
      <c r="A1341" s="217"/>
      <c r="B1341" s="217"/>
      <c r="C1341" s="217"/>
      <c r="D1341" s="217"/>
      <c r="E1341" s="217"/>
      <c r="F1341" s="217"/>
      <c r="G1341" s="218"/>
      <c r="H1341" s="218"/>
      <c r="I1341" s="218"/>
      <c r="J1341" s="218"/>
      <c r="K1341" s="218"/>
      <c r="L1341" s="217"/>
      <c r="M1341" s="217"/>
      <c r="N1341" s="217"/>
      <c r="O1341" s="217"/>
    </row>
    <row r="1342" spans="1:15" x14ac:dyDescent="0.2">
      <c r="A1342" s="217"/>
      <c r="B1342" s="217"/>
      <c r="C1342" s="217"/>
      <c r="D1342" s="217"/>
      <c r="E1342" s="217"/>
      <c r="F1342" s="217"/>
      <c r="G1342" s="218"/>
      <c r="H1342" s="218"/>
      <c r="I1342" s="218"/>
      <c r="J1342" s="218"/>
      <c r="K1342" s="218"/>
      <c r="L1342" s="217"/>
      <c r="M1342" s="217"/>
      <c r="N1342" s="217"/>
      <c r="O1342" s="217"/>
    </row>
    <row r="1343" spans="1:15" x14ac:dyDescent="0.2">
      <c r="A1343" s="217"/>
      <c r="B1343" s="217"/>
      <c r="C1343" s="217"/>
      <c r="D1343" s="217"/>
      <c r="E1343" s="217"/>
      <c r="F1343" s="217"/>
      <c r="G1343" s="218"/>
      <c r="H1343" s="218"/>
      <c r="I1343" s="218"/>
      <c r="J1343" s="218"/>
      <c r="K1343" s="218"/>
      <c r="L1343" s="217"/>
      <c r="M1343" s="217"/>
      <c r="N1343" s="217"/>
      <c r="O1343" s="217"/>
    </row>
    <row r="1344" spans="1:15" x14ac:dyDescent="0.2">
      <c r="A1344" s="217"/>
      <c r="B1344" s="217"/>
      <c r="C1344" s="217"/>
      <c r="D1344" s="217"/>
      <c r="E1344" s="217"/>
      <c r="F1344" s="217"/>
      <c r="G1344" s="218"/>
      <c r="H1344" s="218"/>
      <c r="I1344" s="218"/>
      <c r="J1344" s="218"/>
      <c r="K1344" s="218"/>
      <c r="L1344" s="217"/>
      <c r="M1344" s="217"/>
      <c r="N1344" s="217"/>
      <c r="O1344" s="217"/>
    </row>
    <row r="1345" spans="1:15" x14ac:dyDescent="0.2">
      <c r="A1345" s="217"/>
      <c r="B1345" s="217"/>
      <c r="C1345" s="217"/>
      <c r="D1345" s="217"/>
      <c r="E1345" s="217"/>
      <c r="F1345" s="217"/>
      <c r="G1345" s="218"/>
      <c r="H1345" s="218"/>
      <c r="I1345" s="218"/>
      <c r="J1345" s="218"/>
      <c r="K1345" s="218"/>
      <c r="L1345" s="217"/>
      <c r="M1345" s="217"/>
      <c r="N1345" s="217"/>
      <c r="O1345" s="217"/>
    </row>
    <row r="1346" spans="1:15" x14ac:dyDescent="0.2">
      <c r="A1346" s="217"/>
      <c r="B1346" s="217"/>
      <c r="C1346" s="217"/>
      <c r="D1346" s="217"/>
      <c r="E1346" s="217"/>
      <c r="F1346" s="217"/>
      <c r="G1346" s="218"/>
      <c r="H1346" s="218"/>
      <c r="I1346" s="218"/>
      <c r="J1346" s="218"/>
      <c r="K1346" s="218"/>
      <c r="L1346" s="217"/>
      <c r="M1346" s="217"/>
      <c r="N1346" s="217"/>
      <c r="O1346" s="217"/>
    </row>
    <row r="1347" spans="1:15" x14ac:dyDescent="0.2">
      <c r="A1347" s="217"/>
      <c r="B1347" s="217"/>
      <c r="C1347" s="217"/>
      <c r="D1347" s="217"/>
      <c r="E1347" s="217"/>
      <c r="F1347" s="217"/>
      <c r="G1347" s="218"/>
      <c r="H1347" s="218"/>
      <c r="I1347" s="218"/>
      <c r="J1347" s="218"/>
      <c r="K1347" s="218"/>
      <c r="L1347" s="217"/>
      <c r="M1347" s="217"/>
      <c r="N1347" s="217"/>
      <c r="O1347" s="217"/>
    </row>
    <row r="1348" spans="1:15" x14ac:dyDescent="0.2">
      <c r="A1348" s="217"/>
      <c r="B1348" s="217"/>
      <c r="C1348" s="217"/>
      <c r="D1348" s="217"/>
      <c r="E1348" s="217"/>
      <c r="F1348" s="217"/>
      <c r="G1348" s="218"/>
      <c r="H1348" s="218"/>
      <c r="I1348" s="218"/>
      <c r="J1348" s="218"/>
      <c r="K1348" s="218"/>
      <c r="L1348" s="217"/>
      <c r="M1348" s="217"/>
      <c r="N1348" s="217"/>
      <c r="O1348" s="217"/>
    </row>
    <row r="1349" spans="1:15" x14ac:dyDescent="0.2">
      <c r="A1349" s="217"/>
      <c r="B1349" s="217"/>
      <c r="C1349" s="217"/>
      <c r="D1349" s="217"/>
      <c r="E1349" s="217"/>
      <c r="F1349" s="217"/>
      <c r="G1349" s="218"/>
      <c r="H1349" s="218"/>
      <c r="I1349" s="218"/>
      <c r="J1349" s="218"/>
      <c r="K1349" s="218"/>
      <c r="L1349" s="217"/>
      <c r="M1349" s="217"/>
      <c r="N1349" s="217"/>
      <c r="O1349" s="217"/>
    </row>
    <row r="1350" spans="1:15" x14ac:dyDescent="0.2">
      <c r="A1350" s="217"/>
      <c r="B1350" s="217"/>
      <c r="C1350" s="217"/>
      <c r="D1350" s="217"/>
      <c r="E1350" s="217"/>
      <c r="F1350" s="217"/>
      <c r="G1350" s="218"/>
      <c r="H1350" s="218"/>
      <c r="I1350" s="218"/>
      <c r="J1350" s="218"/>
      <c r="K1350" s="218"/>
      <c r="L1350" s="217"/>
      <c r="M1350" s="217"/>
      <c r="N1350" s="217"/>
      <c r="O1350" s="217"/>
    </row>
    <row r="1351" spans="1:15" x14ac:dyDescent="0.2">
      <c r="A1351" s="217"/>
      <c r="B1351" s="217"/>
      <c r="C1351" s="217"/>
      <c r="D1351" s="217"/>
      <c r="E1351" s="217"/>
      <c r="F1351" s="217"/>
      <c r="G1351" s="218"/>
      <c r="H1351" s="218"/>
      <c r="I1351" s="218"/>
      <c r="J1351" s="218"/>
      <c r="K1351" s="218"/>
      <c r="L1351" s="217"/>
      <c r="M1351" s="217"/>
      <c r="N1351" s="217"/>
      <c r="O1351" s="217"/>
    </row>
    <row r="1352" spans="1:15" x14ac:dyDescent="0.2">
      <c r="A1352" s="217"/>
      <c r="B1352" s="217"/>
      <c r="C1352" s="217"/>
      <c r="D1352" s="217"/>
      <c r="E1352" s="217"/>
      <c r="F1352" s="217"/>
      <c r="G1352" s="218"/>
      <c r="H1352" s="218"/>
      <c r="I1352" s="218"/>
      <c r="J1352" s="218"/>
      <c r="K1352" s="218"/>
      <c r="L1352" s="217"/>
      <c r="M1352" s="217"/>
      <c r="N1352" s="217"/>
      <c r="O1352" s="217"/>
    </row>
    <row r="1353" spans="1:15" x14ac:dyDescent="0.2">
      <c r="A1353" s="217"/>
      <c r="B1353" s="217"/>
      <c r="C1353" s="217"/>
      <c r="D1353" s="217"/>
      <c r="E1353" s="217"/>
      <c r="F1353" s="217"/>
      <c r="G1353" s="218"/>
      <c r="H1353" s="218"/>
      <c r="I1353" s="218"/>
      <c r="J1353" s="218"/>
      <c r="K1353" s="218"/>
      <c r="L1353" s="217"/>
      <c r="M1353" s="217"/>
      <c r="N1353" s="217"/>
      <c r="O1353" s="217"/>
    </row>
    <row r="1354" spans="1:15" x14ac:dyDescent="0.2">
      <c r="A1354" s="217"/>
      <c r="B1354" s="217"/>
      <c r="C1354" s="217"/>
      <c r="D1354" s="217"/>
      <c r="E1354" s="217"/>
      <c r="F1354" s="217"/>
      <c r="G1354" s="218"/>
      <c r="H1354" s="218"/>
      <c r="I1354" s="218"/>
      <c r="J1354" s="218"/>
      <c r="K1354" s="218"/>
      <c r="L1354" s="217"/>
      <c r="M1354" s="217"/>
      <c r="N1354" s="217"/>
      <c r="O1354" s="217"/>
    </row>
    <row r="1355" spans="1:15" x14ac:dyDescent="0.2">
      <c r="A1355" s="217"/>
      <c r="B1355" s="217"/>
      <c r="C1355" s="217"/>
      <c r="D1355" s="217"/>
      <c r="E1355" s="217"/>
      <c r="F1355" s="217"/>
      <c r="G1355" s="218"/>
      <c r="H1355" s="218"/>
      <c r="I1355" s="218"/>
      <c r="J1355" s="218"/>
      <c r="K1355" s="218"/>
      <c r="L1355" s="217"/>
      <c r="M1355" s="217"/>
      <c r="N1355" s="217"/>
      <c r="O1355" s="217"/>
    </row>
    <row r="1356" spans="1:15" x14ac:dyDescent="0.2">
      <c r="A1356" s="217"/>
      <c r="B1356" s="217"/>
      <c r="C1356" s="217"/>
      <c r="D1356" s="217"/>
      <c r="E1356" s="217"/>
      <c r="F1356" s="217"/>
      <c r="G1356" s="218"/>
      <c r="H1356" s="218"/>
      <c r="I1356" s="218"/>
      <c r="J1356" s="218"/>
      <c r="K1356" s="218"/>
      <c r="L1356" s="217"/>
      <c r="M1356" s="217"/>
      <c r="N1356" s="217"/>
      <c r="O1356" s="217"/>
    </row>
    <row r="1357" spans="1:15" x14ac:dyDescent="0.2">
      <c r="A1357" s="217"/>
      <c r="B1357" s="217"/>
      <c r="C1357" s="217"/>
      <c r="D1357" s="217"/>
      <c r="E1357" s="217"/>
      <c r="F1357" s="217"/>
      <c r="G1357" s="218"/>
      <c r="H1357" s="218"/>
      <c r="I1357" s="218"/>
      <c r="J1357" s="218"/>
      <c r="K1357" s="218"/>
      <c r="L1357" s="217"/>
      <c r="M1357" s="217"/>
      <c r="N1357" s="217"/>
      <c r="O1357" s="217"/>
    </row>
    <row r="1358" spans="1:15" x14ac:dyDescent="0.2">
      <c r="A1358" s="217"/>
      <c r="B1358" s="217"/>
      <c r="C1358" s="217"/>
      <c r="D1358" s="217"/>
      <c r="E1358" s="217"/>
      <c r="F1358" s="217"/>
      <c r="G1358" s="218"/>
      <c r="H1358" s="218"/>
      <c r="I1358" s="218"/>
      <c r="J1358" s="218"/>
      <c r="K1358" s="218"/>
      <c r="L1358" s="217"/>
      <c r="M1358" s="217"/>
      <c r="N1358" s="217"/>
      <c r="O1358" s="217"/>
    </row>
    <row r="1359" spans="1:15" x14ac:dyDescent="0.2">
      <c r="A1359" s="217"/>
      <c r="B1359" s="217"/>
      <c r="C1359" s="217"/>
      <c r="D1359" s="217"/>
      <c r="E1359" s="217"/>
      <c r="F1359" s="217"/>
      <c r="G1359" s="218"/>
      <c r="H1359" s="218"/>
      <c r="I1359" s="218"/>
      <c r="J1359" s="218"/>
      <c r="K1359" s="218"/>
      <c r="L1359" s="217"/>
      <c r="M1359" s="217"/>
      <c r="N1359" s="217"/>
      <c r="O1359" s="217"/>
    </row>
    <row r="1360" spans="1:15" x14ac:dyDescent="0.2">
      <c r="A1360" s="217"/>
      <c r="B1360" s="217"/>
      <c r="C1360" s="217"/>
      <c r="D1360" s="217"/>
      <c r="E1360" s="217"/>
      <c r="F1360" s="217"/>
      <c r="G1360" s="218"/>
      <c r="H1360" s="218"/>
      <c r="I1360" s="218"/>
      <c r="J1360" s="218"/>
      <c r="K1360" s="218"/>
      <c r="L1360" s="217"/>
      <c r="M1360" s="217"/>
      <c r="N1360" s="217"/>
      <c r="O1360" s="217"/>
    </row>
    <row r="1361" spans="1:15" x14ac:dyDescent="0.2">
      <c r="A1361" s="217"/>
      <c r="B1361" s="217"/>
      <c r="C1361" s="217"/>
      <c r="D1361" s="217"/>
      <c r="E1361" s="217"/>
      <c r="F1361" s="217"/>
      <c r="G1361" s="218"/>
      <c r="H1361" s="218"/>
      <c r="I1361" s="218"/>
      <c r="J1361" s="218"/>
      <c r="K1361" s="218"/>
      <c r="L1361" s="217"/>
      <c r="M1361" s="217"/>
      <c r="N1361" s="217"/>
      <c r="O1361" s="217"/>
    </row>
    <row r="1362" spans="1:15" x14ac:dyDescent="0.2">
      <c r="A1362" s="217"/>
      <c r="B1362" s="217"/>
      <c r="C1362" s="217"/>
      <c r="D1362" s="217"/>
      <c r="E1362" s="217"/>
      <c r="F1362" s="217"/>
      <c r="G1362" s="218"/>
      <c r="H1362" s="218"/>
      <c r="I1362" s="218"/>
      <c r="J1362" s="218"/>
      <c r="K1362" s="218"/>
      <c r="L1362" s="217"/>
      <c r="M1362" s="217"/>
      <c r="N1362" s="217"/>
      <c r="O1362" s="217"/>
    </row>
    <row r="1363" spans="1:15" x14ac:dyDescent="0.2">
      <c r="A1363" s="217"/>
      <c r="B1363" s="217"/>
      <c r="C1363" s="217"/>
      <c r="D1363" s="217"/>
      <c r="E1363" s="217"/>
      <c r="F1363" s="217"/>
      <c r="G1363" s="218"/>
      <c r="H1363" s="218"/>
      <c r="I1363" s="218"/>
      <c r="J1363" s="218"/>
      <c r="K1363" s="218"/>
      <c r="L1363" s="217"/>
      <c r="M1363" s="217"/>
      <c r="N1363" s="217"/>
      <c r="O1363" s="217"/>
    </row>
    <row r="1364" spans="1:15" x14ac:dyDescent="0.2">
      <c r="A1364" s="217"/>
      <c r="B1364" s="217"/>
      <c r="C1364" s="217"/>
      <c r="D1364" s="217"/>
      <c r="E1364" s="217"/>
      <c r="F1364" s="217"/>
      <c r="G1364" s="218"/>
      <c r="H1364" s="218"/>
      <c r="I1364" s="218"/>
      <c r="J1364" s="218"/>
      <c r="K1364" s="218"/>
      <c r="L1364" s="217"/>
      <c r="M1364" s="217"/>
      <c r="N1364" s="217"/>
      <c r="O1364" s="217"/>
    </row>
    <row r="1365" spans="1:15" x14ac:dyDescent="0.2">
      <c r="A1365" s="217"/>
      <c r="B1365" s="217"/>
      <c r="C1365" s="217"/>
      <c r="D1365" s="217"/>
      <c r="E1365" s="217"/>
      <c r="F1365" s="217"/>
      <c r="G1365" s="218"/>
      <c r="H1365" s="218"/>
      <c r="I1365" s="218"/>
      <c r="J1365" s="218"/>
      <c r="K1365" s="218"/>
      <c r="L1365" s="217"/>
      <c r="M1365" s="217"/>
      <c r="N1365" s="217"/>
      <c r="O1365" s="217"/>
    </row>
    <row r="1366" spans="1:15" x14ac:dyDescent="0.2">
      <c r="A1366" s="217"/>
      <c r="B1366" s="217"/>
      <c r="C1366" s="217"/>
      <c r="D1366" s="217"/>
      <c r="E1366" s="217"/>
      <c r="F1366" s="217"/>
      <c r="G1366" s="218"/>
      <c r="H1366" s="218"/>
      <c r="I1366" s="218"/>
      <c r="J1366" s="218"/>
      <c r="K1366" s="218"/>
      <c r="L1366" s="217"/>
      <c r="M1366" s="217"/>
      <c r="N1366" s="217"/>
      <c r="O1366" s="217"/>
    </row>
    <row r="1367" spans="1:15" x14ac:dyDescent="0.2">
      <c r="A1367" s="217"/>
      <c r="B1367" s="217"/>
      <c r="C1367" s="217"/>
      <c r="D1367" s="217"/>
      <c r="E1367" s="217"/>
      <c r="F1367" s="217"/>
      <c r="G1367" s="218"/>
      <c r="H1367" s="218"/>
      <c r="I1367" s="218"/>
      <c r="J1367" s="218"/>
      <c r="K1367" s="218"/>
      <c r="L1367" s="217"/>
      <c r="M1367" s="217"/>
      <c r="N1367" s="217"/>
      <c r="O1367" s="217"/>
    </row>
    <row r="1368" spans="1:15" x14ac:dyDescent="0.2">
      <c r="A1368" s="217"/>
      <c r="B1368" s="217"/>
      <c r="C1368" s="217"/>
      <c r="D1368" s="217"/>
      <c r="E1368" s="217"/>
      <c r="F1368" s="217"/>
      <c r="G1368" s="218"/>
      <c r="H1368" s="218"/>
      <c r="I1368" s="218"/>
      <c r="J1368" s="218"/>
      <c r="K1368" s="218"/>
      <c r="L1368" s="217"/>
      <c r="M1368" s="217"/>
      <c r="N1368" s="217"/>
      <c r="O1368" s="217"/>
    </row>
    <row r="1369" spans="1:15" x14ac:dyDescent="0.2">
      <c r="A1369" s="217"/>
      <c r="B1369" s="217"/>
      <c r="C1369" s="217"/>
      <c r="D1369" s="217"/>
      <c r="E1369" s="217"/>
      <c r="F1369" s="217"/>
      <c r="G1369" s="218"/>
      <c r="H1369" s="218"/>
      <c r="I1369" s="218"/>
      <c r="J1369" s="218"/>
      <c r="K1369" s="218"/>
      <c r="L1369" s="217"/>
      <c r="M1369" s="217"/>
      <c r="N1369" s="217"/>
      <c r="O1369" s="217"/>
    </row>
    <row r="1370" spans="1:15" x14ac:dyDescent="0.2">
      <c r="A1370" s="217"/>
      <c r="B1370" s="217"/>
      <c r="C1370" s="217"/>
      <c r="D1370" s="217"/>
      <c r="E1370" s="217"/>
      <c r="F1370" s="217"/>
      <c r="G1370" s="218"/>
      <c r="H1370" s="218"/>
      <c r="I1370" s="218"/>
      <c r="J1370" s="218"/>
      <c r="K1370" s="218"/>
      <c r="L1370" s="217"/>
      <c r="M1370" s="217"/>
      <c r="N1370" s="217"/>
      <c r="O1370" s="217"/>
    </row>
    <row r="1371" spans="1:15" x14ac:dyDescent="0.2">
      <c r="A1371" s="217"/>
      <c r="B1371" s="217"/>
      <c r="C1371" s="217"/>
      <c r="D1371" s="217"/>
      <c r="E1371" s="217"/>
      <c r="F1371" s="217"/>
      <c r="G1371" s="218"/>
      <c r="H1371" s="218"/>
      <c r="I1371" s="218"/>
      <c r="J1371" s="218"/>
      <c r="K1371" s="218"/>
      <c r="L1371" s="217"/>
      <c r="M1371" s="217"/>
      <c r="N1371" s="217"/>
      <c r="O1371" s="217"/>
    </row>
    <row r="1372" spans="1:15" x14ac:dyDescent="0.2">
      <c r="A1372" s="217"/>
      <c r="B1372" s="217"/>
      <c r="C1372" s="217"/>
      <c r="D1372" s="217"/>
      <c r="E1372" s="217"/>
      <c r="F1372" s="217"/>
      <c r="G1372" s="218"/>
      <c r="H1372" s="218"/>
      <c r="I1372" s="218"/>
      <c r="J1372" s="218"/>
      <c r="K1372" s="218"/>
      <c r="L1372" s="217"/>
      <c r="M1372" s="217"/>
      <c r="N1372" s="217"/>
      <c r="O1372" s="217"/>
    </row>
    <row r="1373" spans="1:15" x14ac:dyDescent="0.2">
      <c r="A1373" s="217"/>
      <c r="B1373" s="217"/>
      <c r="C1373" s="217"/>
      <c r="D1373" s="217"/>
      <c r="E1373" s="217"/>
      <c r="F1373" s="217"/>
      <c r="G1373" s="218"/>
      <c r="H1373" s="218"/>
      <c r="I1373" s="218"/>
      <c r="J1373" s="218"/>
      <c r="K1373" s="218"/>
      <c r="L1373" s="217"/>
      <c r="M1373" s="217"/>
      <c r="N1373" s="217"/>
      <c r="O1373" s="217"/>
    </row>
    <row r="1374" spans="1:15" x14ac:dyDescent="0.2">
      <c r="A1374" s="217"/>
      <c r="B1374" s="217"/>
      <c r="C1374" s="217"/>
      <c r="D1374" s="217"/>
      <c r="E1374" s="217"/>
      <c r="F1374" s="217"/>
      <c r="G1374" s="218"/>
      <c r="H1374" s="218"/>
      <c r="I1374" s="218"/>
      <c r="J1374" s="218"/>
      <c r="K1374" s="218"/>
      <c r="L1374" s="217"/>
      <c r="M1374" s="217"/>
      <c r="N1374" s="217"/>
      <c r="O1374" s="217"/>
    </row>
    <row r="1375" spans="1:15" x14ac:dyDescent="0.2">
      <c r="A1375" s="217"/>
      <c r="B1375" s="217"/>
      <c r="C1375" s="217"/>
      <c r="D1375" s="217"/>
      <c r="E1375" s="217"/>
      <c r="F1375" s="217"/>
      <c r="G1375" s="218"/>
      <c r="H1375" s="218"/>
      <c r="I1375" s="218"/>
      <c r="J1375" s="218"/>
      <c r="K1375" s="218"/>
      <c r="L1375" s="217"/>
      <c r="M1375" s="217"/>
      <c r="N1375" s="217"/>
      <c r="O1375" s="217"/>
    </row>
    <row r="1376" spans="1:15" x14ac:dyDescent="0.2">
      <c r="A1376" s="217"/>
      <c r="B1376" s="217"/>
      <c r="C1376" s="217"/>
      <c r="D1376" s="217"/>
      <c r="E1376" s="217"/>
      <c r="F1376" s="217"/>
      <c r="G1376" s="218"/>
      <c r="H1376" s="218"/>
      <c r="I1376" s="218"/>
      <c r="J1376" s="218"/>
      <c r="K1376" s="218"/>
      <c r="L1376" s="217"/>
      <c r="M1376" s="217"/>
      <c r="N1376" s="217"/>
      <c r="O1376" s="217"/>
    </row>
    <row r="1377" spans="1:15" x14ac:dyDescent="0.2">
      <c r="A1377" s="217"/>
      <c r="B1377" s="217"/>
      <c r="C1377" s="217"/>
      <c r="D1377" s="217"/>
      <c r="E1377" s="217"/>
      <c r="F1377" s="217"/>
      <c r="G1377" s="218"/>
      <c r="H1377" s="218"/>
      <c r="I1377" s="218"/>
      <c r="J1377" s="218"/>
      <c r="K1377" s="218"/>
      <c r="L1377" s="217"/>
      <c r="M1377" s="217"/>
      <c r="N1377" s="217"/>
      <c r="O1377" s="217"/>
    </row>
    <row r="1378" spans="1:15" x14ac:dyDescent="0.2">
      <c r="A1378" s="217"/>
      <c r="B1378" s="217"/>
      <c r="C1378" s="217"/>
      <c r="D1378" s="217"/>
      <c r="E1378" s="217"/>
      <c r="F1378" s="217"/>
      <c r="G1378" s="218"/>
      <c r="H1378" s="218"/>
      <c r="I1378" s="218"/>
      <c r="J1378" s="218"/>
      <c r="K1378" s="218"/>
      <c r="L1378" s="217"/>
      <c r="M1378" s="217"/>
      <c r="N1378" s="217"/>
      <c r="O1378" s="217"/>
    </row>
    <row r="1379" spans="1:15" x14ac:dyDescent="0.2">
      <c r="A1379" s="217"/>
      <c r="B1379" s="217"/>
      <c r="C1379" s="217"/>
      <c r="D1379" s="217"/>
      <c r="E1379" s="217"/>
      <c r="F1379" s="217"/>
      <c r="G1379" s="218"/>
      <c r="H1379" s="218"/>
      <c r="I1379" s="218"/>
      <c r="J1379" s="218"/>
      <c r="K1379" s="218"/>
      <c r="L1379" s="217"/>
      <c r="M1379" s="217"/>
      <c r="N1379" s="217"/>
      <c r="O1379" s="217"/>
    </row>
    <row r="1380" spans="1:15" x14ac:dyDescent="0.2">
      <c r="A1380" s="217"/>
      <c r="B1380" s="217"/>
      <c r="C1380" s="217"/>
      <c r="D1380" s="217"/>
      <c r="E1380" s="217"/>
      <c r="F1380" s="217"/>
      <c r="G1380" s="218"/>
      <c r="H1380" s="218"/>
      <c r="I1380" s="218"/>
      <c r="J1380" s="218"/>
      <c r="K1380" s="218"/>
      <c r="L1380" s="217"/>
      <c r="M1380" s="217"/>
      <c r="N1380" s="217"/>
      <c r="O1380" s="217"/>
    </row>
    <row r="1381" spans="1:15" x14ac:dyDescent="0.2">
      <c r="A1381" s="217"/>
      <c r="B1381" s="217"/>
      <c r="C1381" s="217"/>
      <c r="D1381" s="217"/>
      <c r="E1381" s="217"/>
      <c r="F1381" s="217"/>
      <c r="G1381" s="218"/>
      <c r="H1381" s="218"/>
      <c r="I1381" s="218"/>
      <c r="J1381" s="218"/>
      <c r="K1381" s="218"/>
      <c r="L1381" s="217"/>
      <c r="M1381" s="217"/>
      <c r="N1381" s="217"/>
      <c r="O1381" s="217"/>
    </row>
    <row r="1382" spans="1:15" x14ac:dyDescent="0.2">
      <c r="A1382" s="217"/>
      <c r="B1382" s="217"/>
      <c r="C1382" s="217"/>
      <c r="D1382" s="217"/>
      <c r="E1382" s="217"/>
      <c r="F1382" s="217"/>
      <c r="G1382" s="218"/>
      <c r="H1382" s="218"/>
      <c r="I1382" s="218"/>
      <c r="J1382" s="218"/>
      <c r="K1382" s="218"/>
      <c r="L1382" s="217"/>
      <c r="M1382" s="217"/>
      <c r="N1382" s="217"/>
      <c r="O1382" s="217"/>
    </row>
    <row r="1383" spans="1:15" x14ac:dyDescent="0.2">
      <c r="A1383" s="217"/>
      <c r="B1383" s="217"/>
      <c r="C1383" s="217"/>
      <c r="D1383" s="217"/>
      <c r="E1383" s="217"/>
      <c r="F1383" s="217"/>
      <c r="G1383" s="218"/>
      <c r="H1383" s="218"/>
      <c r="I1383" s="218"/>
      <c r="J1383" s="218"/>
      <c r="K1383" s="218"/>
      <c r="L1383" s="217"/>
      <c r="M1383" s="217"/>
      <c r="N1383" s="217"/>
      <c r="O1383" s="217"/>
    </row>
    <row r="1384" spans="1:15" x14ac:dyDescent="0.2">
      <c r="A1384" s="217"/>
      <c r="B1384" s="217"/>
      <c r="C1384" s="217"/>
      <c r="D1384" s="217"/>
      <c r="E1384" s="217"/>
      <c r="F1384" s="217"/>
      <c r="G1384" s="218"/>
      <c r="H1384" s="218"/>
      <c r="I1384" s="218"/>
      <c r="J1384" s="218"/>
      <c r="K1384" s="218"/>
      <c r="L1384" s="217"/>
      <c r="M1384" s="217"/>
      <c r="N1384" s="217"/>
      <c r="O1384" s="217"/>
    </row>
    <row r="1385" spans="1:15" x14ac:dyDescent="0.2">
      <c r="A1385" s="217"/>
      <c r="B1385" s="217"/>
      <c r="C1385" s="217"/>
      <c r="D1385" s="217"/>
      <c r="E1385" s="217"/>
      <c r="F1385" s="217"/>
      <c r="G1385" s="218"/>
      <c r="H1385" s="218"/>
      <c r="I1385" s="218"/>
      <c r="J1385" s="218"/>
      <c r="K1385" s="218"/>
      <c r="L1385" s="217"/>
      <c r="M1385" s="217"/>
      <c r="N1385" s="217"/>
      <c r="O1385" s="217"/>
    </row>
    <row r="1386" spans="1:15" x14ac:dyDescent="0.2">
      <c r="A1386" s="217"/>
      <c r="B1386" s="217"/>
      <c r="C1386" s="217"/>
      <c r="D1386" s="217"/>
      <c r="E1386" s="217"/>
      <c r="F1386" s="217"/>
      <c r="G1386" s="218"/>
      <c r="H1386" s="218"/>
      <c r="I1386" s="218"/>
      <c r="J1386" s="218"/>
      <c r="K1386" s="218"/>
      <c r="L1386" s="217"/>
      <c r="M1386" s="217"/>
      <c r="N1386" s="217"/>
      <c r="O1386" s="217"/>
    </row>
    <row r="1387" spans="1:15" x14ac:dyDescent="0.2">
      <c r="A1387" s="217"/>
      <c r="B1387" s="217"/>
      <c r="C1387" s="217"/>
      <c r="D1387" s="217"/>
      <c r="E1387" s="217"/>
      <c r="F1387" s="217"/>
      <c r="G1387" s="218"/>
      <c r="H1387" s="218"/>
      <c r="I1387" s="218"/>
      <c r="J1387" s="218"/>
      <c r="K1387" s="218"/>
      <c r="L1387" s="217"/>
      <c r="M1387" s="217"/>
      <c r="N1387" s="217"/>
      <c r="O1387" s="217"/>
    </row>
    <row r="1388" spans="1:15" x14ac:dyDescent="0.2">
      <c r="A1388" s="217"/>
      <c r="B1388" s="217"/>
      <c r="C1388" s="217"/>
      <c r="D1388" s="217"/>
      <c r="E1388" s="217"/>
      <c r="F1388" s="217"/>
      <c r="G1388" s="218"/>
      <c r="H1388" s="218"/>
      <c r="I1388" s="218"/>
      <c r="J1388" s="218"/>
      <c r="K1388" s="218"/>
      <c r="L1388" s="217"/>
      <c r="M1388" s="217"/>
      <c r="N1388" s="217"/>
      <c r="O1388" s="217"/>
    </row>
    <row r="1389" spans="1:15" x14ac:dyDescent="0.2">
      <c r="A1389" s="217"/>
      <c r="B1389" s="217"/>
      <c r="C1389" s="217"/>
      <c r="D1389" s="217"/>
      <c r="E1389" s="217"/>
      <c r="F1389" s="217"/>
      <c r="G1389" s="218"/>
      <c r="H1389" s="218"/>
      <c r="I1389" s="218"/>
      <c r="J1389" s="218"/>
      <c r="K1389" s="218"/>
      <c r="L1389" s="217"/>
      <c r="M1389" s="217"/>
      <c r="N1389" s="217"/>
      <c r="O1389" s="217"/>
    </row>
    <row r="1390" spans="1:15" x14ac:dyDescent="0.2">
      <c r="A1390" s="217"/>
      <c r="B1390" s="217"/>
      <c r="C1390" s="217"/>
      <c r="D1390" s="217"/>
      <c r="E1390" s="217"/>
      <c r="F1390" s="217"/>
      <c r="G1390" s="218"/>
      <c r="H1390" s="218"/>
      <c r="I1390" s="218"/>
      <c r="J1390" s="218"/>
      <c r="K1390" s="218"/>
      <c r="L1390" s="217"/>
      <c r="M1390" s="217"/>
      <c r="N1390" s="217"/>
      <c r="O1390" s="217"/>
    </row>
    <row r="1391" spans="1:15" x14ac:dyDescent="0.2">
      <c r="A1391" s="217"/>
      <c r="B1391" s="217"/>
      <c r="C1391" s="217"/>
      <c r="D1391" s="217"/>
      <c r="E1391" s="217"/>
      <c r="F1391" s="217"/>
      <c r="G1391" s="218"/>
      <c r="H1391" s="218"/>
      <c r="I1391" s="218"/>
      <c r="J1391" s="218"/>
      <c r="K1391" s="218"/>
      <c r="L1391" s="217"/>
      <c r="M1391" s="217"/>
      <c r="N1391" s="217"/>
      <c r="O1391" s="217"/>
    </row>
    <row r="1392" spans="1:15" x14ac:dyDescent="0.2">
      <c r="A1392" s="217"/>
      <c r="B1392" s="217"/>
      <c r="C1392" s="217"/>
      <c r="D1392" s="217"/>
      <c r="E1392" s="217"/>
      <c r="F1392" s="217"/>
      <c r="G1392" s="218"/>
      <c r="H1392" s="218"/>
      <c r="I1392" s="218"/>
      <c r="J1392" s="218"/>
      <c r="K1392" s="218"/>
      <c r="L1392" s="217"/>
      <c r="M1392" s="217"/>
      <c r="N1392" s="217"/>
      <c r="O1392" s="217"/>
    </row>
    <row r="1393" spans="1:15" x14ac:dyDescent="0.2">
      <c r="A1393" s="217"/>
      <c r="B1393" s="217"/>
      <c r="C1393" s="217"/>
      <c r="D1393" s="217"/>
      <c r="E1393" s="217"/>
      <c r="F1393" s="217"/>
      <c r="G1393" s="218"/>
      <c r="H1393" s="218"/>
      <c r="I1393" s="218"/>
      <c r="J1393" s="218"/>
      <c r="K1393" s="218"/>
      <c r="L1393" s="217"/>
      <c r="M1393" s="217"/>
      <c r="N1393" s="217"/>
      <c r="O1393" s="217"/>
    </row>
    <row r="1394" spans="1:15" x14ac:dyDescent="0.2">
      <c r="A1394" s="217"/>
      <c r="B1394" s="217"/>
      <c r="C1394" s="217"/>
      <c r="D1394" s="217"/>
      <c r="E1394" s="217"/>
      <c r="F1394" s="217"/>
      <c r="G1394" s="218"/>
      <c r="H1394" s="218"/>
      <c r="I1394" s="218"/>
      <c r="J1394" s="218"/>
      <c r="K1394" s="218"/>
      <c r="L1394" s="217"/>
      <c r="M1394" s="217"/>
      <c r="N1394" s="217"/>
      <c r="O1394" s="217"/>
    </row>
    <row r="1395" spans="1:15" x14ac:dyDescent="0.2">
      <c r="A1395" s="217"/>
      <c r="B1395" s="217"/>
      <c r="C1395" s="217"/>
      <c r="D1395" s="217"/>
      <c r="E1395" s="217"/>
      <c r="F1395" s="217"/>
      <c r="G1395" s="218"/>
      <c r="H1395" s="218"/>
      <c r="I1395" s="218"/>
      <c r="J1395" s="218"/>
      <c r="K1395" s="218"/>
      <c r="L1395" s="217"/>
      <c r="M1395" s="217"/>
      <c r="N1395" s="217"/>
      <c r="O1395" s="217"/>
    </row>
    <row r="1396" spans="1:15" x14ac:dyDescent="0.2">
      <c r="A1396" s="217"/>
      <c r="B1396" s="217"/>
      <c r="C1396" s="217"/>
      <c r="D1396" s="217"/>
      <c r="E1396" s="217"/>
      <c r="F1396" s="217"/>
      <c r="G1396" s="218"/>
      <c r="H1396" s="218"/>
      <c r="I1396" s="218"/>
      <c r="J1396" s="218"/>
      <c r="K1396" s="218"/>
      <c r="L1396" s="217"/>
      <c r="M1396" s="217"/>
      <c r="N1396" s="217"/>
      <c r="O1396" s="217"/>
    </row>
    <row r="1397" spans="1:15" x14ac:dyDescent="0.2">
      <c r="A1397" s="217"/>
      <c r="B1397" s="217"/>
      <c r="C1397" s="217"/>
      <c r="D1397" s="217"/>
      <c r="E1397" s="217"/>
      <c r="F1397" s="217"/>
      <c r="G1397" s="218"/>
      <c r="H1397" s="218"/>
      <c r="I1397" s="218"/>
      <c r="J1397" s="218"/>
      <c r="K1397" s="218"/>
      <c r="L1397" s="217"/>
      <c r="M1397" s="217"/>
      <c r="N1397" s="217"/>
      <c r="O1397" s="217"/>
    </row>
    <row r="1398" spans="1:15" x14ac:dyDescent="0.2">
      <c r="A1398" s="217"/>
      <c r="B1398" s="217"/>
      <c r="C1398" s="217"/>
      <c r="D1398" s="217"/>
      <c r="E1398" s="217"/>
      <c r="F1398" s="217"/>
      <c r="G1398" s="218"/>
      <c r="H1398" s="218"/>
      <c r="I1398" s="218"/>
      <c r="J1398" s="218"/>
      <c r="K1398" s="218"/>
      <c r="L1398" s="217"/>
      <c r="M1398" s="217"/>
      <c r="N1398" s="217"/>
      <c r="O1398" s="217"/>
    </row>
    <row r="1399" spans="1:15" x14ac:dyDescent="0.2">
      <c r="A1399" s="217"/>
      <c r="B1399" s="217"/>
      <c r="C1399" s="217"/>
      <c r="D1399" s="217"/>
      <c r="E1399" s="217"/>
      <c r="F1399" s="217"/>
      <c r="G1399" s="218"/>
      <c r="H1399" s="218"/>
      <c r="I1399" s="218"/>
      <c r="J1399" s="218"/>
      <c r="K1399" s="218"/>
      <c r="L1399" s="217"/>
      <c r="M1399" s="217"/>
      <c r="N1399" s="217"/>
      <c r="O1399" s="217"/>
    </row>
    <row r="1400" spans="1:15" x14ac:dyDescent="0.2">
      <c r="A1400" s="217"/>
      <c r="B1400" s="217"/>
      <c r="C1400" s="217"/>
      <c r="D1400" s="217"/>
      <c r="E1400" s="217"/>
      <c r="F1400" s="217"/>
      <c r="G1400" s="218"/>
      <c r="H1400" s="218"/>
      <c r="I1400" s="218"/>
      <c r="J1400" s="218"/>
      <c r="K1400" s="218"/>
      <c r="L1400" s="217"/>
      <c r="M1400" s="217"/>
      <c r="N1400" s="217"/>
      <c r="O1400" s="217"/>
    </row>
    <row r="1401" spans="1:15" x14ac:dyDescent="0.2">
      <c r="A1401" s="217"/>
      <c r="B1401" s="217"/>
      <c r="C1401" s="217"/>
      <c r="D1401" s="217"/>
      <c r="E1401" s="217"/>
      <c r="F1401" s="217"/>
      <c r="G1401" s="218"/>
      <c r="H1401" s="218"/>
      <c r="I1401" s="218"/>
      <c r="J1401" s="218"/>
      <c r="K1401" s="218"/>
      <c r="L1401" s="217"/>
      <c r="M1401" s="217"/>
      <c r="N1401" s="217"/>
      <c r="O1401" s="217"/>
    </row>
    <row r="1402" spans="1:15" x14ac:dyDescent="0.2">
      <c r="A1402" s="217"/>
      <c r="B1402" s="217"/>
      <c r="C1402" s="217"/>
      <c r="D1402" s="217"/>
      <c r="E1402" s="217"/>
      <c r="F1402" s="217"/>
      <c r="G1402" s="218"/>
      <c r="H1402" s="218"/>
      <c r="I1402" s="218"/>
      <c r="J1402" s="218"/>
      <c r="K1402" s="218"/>
      <c r="L1402" s="217"/>
      <c r="M1402" s="217"/>
      <c r="N1402" s="217"/>
      <c r="O1402" s="217"/>
    </row>
    <row r="1403" spans="1:15" x14ac:dyDescent="0.2">
      <c r="A1403" s="217"/>
      <c r="B1403" s="217"/>
      <c r="C1403" s="217"/>
      <c r="D1403" s="217"/>
      <c r="E1403" s="217"/>
      <c r="F1403" s="217"/>
      <c r="G1403" s="218"/>
      <c r="H1403" s="218"/>
      <c r="I1403" s="218"/>
      <c r="J1403" s="218"/>
      <c r="K1403" s="218"/>
      <c r="L1403" s="217"/>
      <c r="M1403" s="217"/>
      <c r="N1403" s="217"/>
      <c r="O1403" s="217"/>
    </row>
    <row r="1404" spans="1:15" x14ac:dyDescent="0.2">
      <c r="A1404" s="217"/>
      <c r="B1404" s="217"/>
      <c r="C1404" s="217"/>
      <c r="D1404" s="217"/>
      <c r="E1404" s="217"/>
      <c r="F1404" s="217"/>
      <c r="G1404" s="218"/>
      <c r="H1404" s="218"/>
      <c r="I1404" s="218"/>
      <c r="J1404" s="218"/>
      <c r="K1404" s="218"/>
      <c r="L1404" s="217"/>
      <c r="M1404" s="217"/>
      <c r="N1404" s="217"/>
      <c r="O1404" s="217"/>
    </row>
    <row r="1405" spans="1:15" x14ac:dyDescent="0.2">
      <c r="A1405" s="217"/>
      <c r="B1405" s="217"/>
      <c r="C1405" s="217"/>
      <c r="D1405" s="217"/>
      <c r="E1405" s="217"/>
      <c r="F1405" s="217"/>
      <c r="G1405" s="218"/>
      <c r="H1405" s="218"/>
      <c r="I1405" s="218"/>
      <c r="J1405" s="218"/>
      <c r="K1405" s="218"/>
      <c r="L1405" s="217"/>
      <c r="M1405" s="217"/>
      <c r="N1405" s="217"/>
      <c r="O1405" s="217"/>
    </row>
    <row r="1406" spans="1:15" x14ac:dyDescent="0.2">
      <c r="A1406" s="217"/>
      <c r="B1406" s="217"/>
      <c r="C1406" s="217"/>
      <c r="D1406" s="217"/>
      <c r="E1406" s="217"/>
      <c r="F1406" s="217"/>
      <c r="G1406" s="218"/>
      <c r="H1406" s="218"/>
      <c r="I1406" s="218"/>
      <c r="J1406" s="218"/>
      <c r="K1406" s="218"/>
      <c r="L1406" s="217"/>
      <c r="M1406" s="217"/>
      <c r="N1406" s="217"/>
      <c r="O1406" s="217"/>
    </row>
    <row r="1407" spans="1:15" x14ac:dyDescent="0.2">
      <c r="A1407" s="217"/>
      <c r="B1407" s="217"/>
      <c r="C1407" s="217"/>
      <c r="D1407" s="217"/>
      <c r="E1407" s="217"/>
      <c r="F1407" s="217"/>
      <c r="G1407" s="218"/>
      <c r="H1407" s="218"/>
      <c r="I1407" s="218"/>
      <c r="J1407" s="218"/>
      <c r="K1407" s="218"/>
      <c r="L1407" s="217"/>
      <c r="M1407" s="217"/>
      <c r="N1407" s="217"/>
      <c r="O1407" s="217"/>
    </row>
    <row r="1408" spans="1:15" x14ac:dyDescent="0.2">
      <c r="A1408" s="217"/>
      <c r="B1408" s="217"/>
      <c r="C1408" s="217"/>
      <c r="D1408" s="217"/>
      <c r="E1408" s="217"/>
      <c r="F1408" s="217"/>
      <c r="G1408" s="218"/>
      <c r="H1408" s="218"/>
      <c r="I1408" s="218"/>
      <c r="J1408" s="218"/>
      <c r="K1408" s="218"/>
      <c r="L1408" s="217"/>
      <c r="M1408" s="217"/>
      <c r="N1408" s="217"/>
      <c r="O1408" s="217"/>
    </row>
    <row r="1409" spans="1:15" x14ac:dyDescent="0.2">
      <c r="A1409" s="217"/>
      <c r="B1409" s="217"/>
      <c r="C1409" s="217"/>
      <c r="D1409" s="217"/>
      <c r="E1409" s="217"/>
      <c r="F1409" s="217"/>
      <c r="G1409" s="218"/>
      <c r="H1409" s="218"/>
      <c r="I1409" s="218"/>
      <c r="J1409" s="218"/>
      <c r="K1409" s="218"/>
      <c r="L1409" s="217"/>
      <c r="M1409" s="217"/>
      <c r="N1409" s="217"/>
      <c r="O1409" s="217"/>
    </row>
    <row r="1410" spans="1:15" x14ac:dyDescent="0.2">
      <c r="A1410" s="217"/>
      <c r="B1410" s="217"/>
      <c r="C1410" s="217"/>
      <c r="D1410" s="217"/>
      <c r="E1410" s="217"/>
      <c r="F1410" s="217"/>
      <c r="G1410" s="218"/>
      <c r="H1410" s="218"/>
      <c r="I1410" s="218"/>
      <c r="J1410" s="218"/>
      <c r="K1410" s="218"/>
      <c r="L1410" s="217"/>
      <c r="M1410" s="217"/>
      <c r="N1410" s="217"/>
      <c r="O1410" s="217"/>
    </row>
    <row r="1411" spans="1:15" x14ac:dyDescent="0.2">
      <c r="A1411" s="217"/>
      <c r="B1411" s="217"/>
      <c r="C1411" s="217"/>
      <c r="D1411" s="217"/>
      <c r="E1411" s="217"/>
      <c r="F1411" s="217"/>
      <c r="G1411" s="218"/>
      <c r="H1411" s="218"/>
      <c r="I1411" s="218"/>
      <c r="J1411" s="218"/>
      <c r="K1411" s="218"/>
      <c r="L1411" s="217"/>
      <c r="M1411" s="217"/>
      <c r="N1411" s="217"/>
      <c r="O1411" s="217"/>
    </row>
    <row r="1412" spans="1:15" x14ac:dyDescent="0.2">
      <c r="A1412" s="217"/>
      <c r="B1412" s="217"/>
      <c r="C1412" s="217"/>
      <c r="D1412" s="217"/>
      <c r="E1412" s="217"/>
      <c r="F1412" s="217"/>
      <c r="G1412" s="218"/>
      <c r="H1412" s="218"/>
      <c r="I1412" s="218"/>
      <c r="J1412" s="218"/>
      <c r="K1412" s="218"/>
      <c r="L1412" s="217"/>
      <c r="M1412" s="217"/>
      <c r="N1412" s="217"/>
      <c r="O1412" s="217"/>
    </row>
    <row r="1413" spans="1:15" x14ac:dyDescent="0.2">
      <c r="A1413" s="217"/>
      <c r="B1413" s="217"/>
      <c r="C1413" s="217"/>
      <c r="D1413" s="217"/>
      <c r="E1413" s="217"/>
      <c r="F1413" s="217"/>
      <c r="G1413" s="218"/>
      <c r="H1413" s="218"/>
      <c r="I1413" s="218"/>
      <c r="J1413" s="218"/>
      <c r="K1413" s="218"/>
      <c r="L1413" s="217"/>
      <c r="M1413" s="217"/>
      <c r="N1413" s="217"/>
      <c r="O1413" s="217"/>
    </row>
    <row r="1414" spans="1:15" x14ac:dyDescent="0.2">
      <c r="A1414" s="217"/>
      <c r="B1414" s="217"/>
      <c r="C1414" s="217"/>
      <c r="D1414" s="217"/>
      <c r="E1414" s="217"/>
      <c r="F1414" s="217"/>
      <c r="G1414" s="218"/>
      <c r="H1414" s="218"/>
      <c r="I1414" s="218"/>
      <c r="J1414" s="218"/>
      <c r="K1414" s="218"/>
      <c r="L1414" s="217"/>
      <c r="M1414" s="217"/>
      <c r="N1414" s="217"/>
      <c r="O1414" s="217"/>
    </row>
    <row r="1415" spans="1:15" x14ac:dyDescent="0.2">
      <c r="A1415" s="217"/>
      <c r="B1415" s="217"/>
      <c r="C1415" s="217"/>
      <c r="D1415" s="217"/>
      <c r="E1415" s="217"/>
      <c r="F1415" s="217"/>
      <c r="G1415" s="218"/>
      <c r="H1415" s="218"/>
      <c r="I1415" s="218"/>
      <c r="J1415" s="218"/>
      <c r="K1415" s="218"/>
      <c r="L1415" s="217"/>
      <c r="M1415" s="217"/>
      <c r="N1415" s="217"/>
      <c r="O1415" s="217"/>
    </row>
    <row r="1416" spans="1:15" x14ac:dyDescent="0.2">
      <c r="A1416" s="217"/>
      <c r="B1416" s="217"/>
      <c r="C1416" s="217"/>
      <c r="D1416" s="217"/>
      <c r="E1416" s="217"/>
      <c r="F1416" s="217"/>
      <c r="G1416" s="218"/>
      <c r="H1416" s="218"/>
      <c r="I1416" s="218"/>
      <c r="J1416" s="218"/>
      <c r="K1416" s="218"/>
      <c r="L1416" s="217"/>
      <c r="M1416" s="217"/>
      <c r="N1416" s="217"/>
      <c r="O1416" s="217"/>
    </row>
    <row r="1417" spans="1:15" x14ac:dyDescent="0.2">
      <c r="A1417" s="217"/>
      <c r="B1417" s="217"/>
      <c r="C1417" s="217"/>
      <c r="D1417" s="217"/>
      <c r="E1417" s="217"/>
      <c r="F1417" s="217"/>
      <c r="G1417" s="218"/>
      <c r="H1417" s="218"/>
      <c r="I1417" s="218"/>
      <c r="J1417" s="218"/>
      <c r="K1417" s="218"/>
      <c r="L1417" s="217"/>
      <c r="M1417" s="217"/>
      <c r="N1417" s="217"/>
      <c r="O1417" s="217"/>
    </row>
    <row r="1418" spans="1:15" x14ac:dyDescent="0.2">
      <c r="A1418" s="217"/>
      <c r="B1418" s="217"/>
      <c r="C1418" s="217"/>
      <c r="D1418" s="217"/>
      <c r="E1418" s="217"/>
      <c r="F1418" s="217"/>
      <c r="G1418" s="218"/>
      <c r="H1418" s="218"/>
      <c r="I1418" s="218"/>
      <c r="J1418" s="218"/>
      <c r="K1418" s="218"/>
      <c r="L1418" s="217"/>
      <c r="M1418" s="217"/>
      <c r="N1418" s="217"/>
      <c r="O1418" s="217"/>
    </row>
    <row r="1419" spans="1:15" x14ac:dyDescent="0.2">
      <c r="A1419" s="217"/>
      <c r="B1419" s="217"/>
      <c r="C1419" s="217"/>
      <c r="D1419" s="217"/>
      <c r="E1419" s="217"/>
      <c r="F1419" s="217"/>
      <c r="G1419" s="218"/>
      <c r="H1419" s="218"/>
      <c r="I1419" s="218"/>
      <c r="J1419" s="218"/>
      <c r="K1419" s="218"/>
      <c r="L1419" s="217"/>
      <c r="M1419" s="217"/>
      <c r="N1419" s="217"/>
      <c r="O1419" s="217"/>
    </row>
    <row r="1420" spans="1:15" x14ac:dyDescent="0.2">
      <c r="A1420" s="217"/>
      <c r="B1420" s="217"/>
      <c r="C1420" s="217"/>
      <c r="D1420" s="217"/>
      <c r="E1420" s="217"/>
      <c r="F1420" s="217"/>
      <c r="G1420" s="218"/>
      <c r="H1420" s="218"/>
      <c r="I1420" s="218"/>
      <c r="J1420" s="218"/>
      <c r="K1420" s="218"/>
      <c r="L1420" s="217"/>
      <c r="M1420" s="217"/>
      <c r="N1420" s="217"/>
      <c r="O1420" s="217"/>
    </row>
    <row r="1421" spans="1:15" x14ac:dyDescent="0.2">
      <c r="A1421" s="217"/>
      <c r="B1421" s="217"/>
      <c r="C1421" s="217"/>
      <c r="D1421" s="217"/>
      <c r="E1421" s="217"/>
      <c r="F1421" s="217"/>
      <c r="G1421" s="218"/>
      <c r="H1421" s="218"/>
      <c r="I1421" s="218"/>
      <c r="J1421" s="218"/>
      <c r="K1421" s="218"/>
      <c r="L1421" s="217"/>
      <c r="M1421" s="217"/>
      <c r="N1421" s="217"/>
      <c r="O1421" s="217"/>
    </row>
    <row r="1422" spans="1:15" x14ac:dyDescent="0.2">
      <c r="A1422" s="217"/>
      <c r="B1422" s="217"/>
      <c r="C1422" s="217"/>
      <c r="D1422" s="217"/>
      <c r="E1422" s="217"/>
      <c r="F1422" s="217"/>
      <c r="G1422" s="218"/>
      <c r="H1422" s="218"/>
      <c r="I1422" s="218"/>
      <c r="J1422" s="218"/>
      <c r="K1422" s="218"/>
      <c r="L1422" s="217"/>
      <c r="M1422" s="217"/>
      <c r="N1422" s="217"/>
      <c r="O1422" s="217"/>
    </row>
    <row r="1423" spans="1:15" x14ac:dyDescent="0.2">
      <c r="A1423" s="217"/>
      <c r="B1423" s="217"/>
      <c r="C1423" s="217"/>
      <c r="D1423" s="217"/>
      <c r="E1423" s="217"/>
      <c r="F1423" s="217"/>
      <c r="G1423" s="218"/>
      <c r="H1423" s="218"/>
      <c r="I1423" s="218"/>
      <c r="J1423" s="218"/>
      <c r="K1423" s="218"/>
      <c r="L1423" s="217"/>
      <c r="M1423" s="217"/>
      <c r="N1423" s="217"/>
      <c r="O1423" s="217"/>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J41"/>
  <sheetViews>
    <sheetView showGridLines="0" view="pageBreakPreview" zoomScaleNormal="100" workbookViewId="0">
      <pane xSplit="1" ySplit="7" topLeftCell="B8" activePane="bottomRight" state="frozen"/>
      <selection sqref="A1:XFD1048576"/>
      <selection pane="topRight" sqref="A1:XFD1048576"/>
      <selection pane="bottomLeft" sqref="A1:XFD1048576"/>
      <selection pane="bottomRight" activeCell="D1" sqref="D1:D2"/>
    </sheetView>
  </sheetViews>
  <sheetFormatPr defaultColWidth="9.140625" defaultRowHeight="13.5" x14ac:dyDescent="0.25"/>
  <cols>
    <col min="1" max="1" width="13.28515625" style="2" customWidth="1"/>
    <col min="2" max="2" width="10.42578125" style="2" customWidth="1"/>
    <col min="3" max="4" width="13.7109375" style="2" bestFit="1" customWidth="1"/>
    <col min="5" max="5" width="11.7109375" style="2" bestFit="1" customWidth="1"/>
    <col min="6" max="6" width="14" style="2" bestFit="1" customWidth="1"/>
    <col min="7" max="7" width="18.42578125" style="2" bestFit="1" customWidth="1"/>
    <col min="8" max="8" width="3.7109375" style="2" customWidth="1"/>
    <col min="9" max="9" width="18.42578125" style="2" bestFit="1" customWidth="1"/>
    <col min="10" max="10" width="12.28515625" style="2" bestFit="1" customWidth="1"/>
    <col min="11" max="16384" width="9.140625" style="2"/>
  </cols>
  <sheetData>
    <row r="1" spans="1:10" s="5" customFormat="1" x14ac:dyDescent="0.25">
      <c r="A1" s="5" t="str">
        <f>'CalWORKs Admin'!$A$1</f>
        <v>REALIGNMENT GROWTH</v>
      </c>
      <c r="D1" s="291" t="s">
        <v>151</v>
      </c>
    </row>
    <row r="2" spans="1:10" s="5" customFormat="1" x14ac:dyDescent="0.25">
      <c r="A2" s="5" t="str">
        <f>+'CWS Admin'!A2</f>
        <v>Fiscal Year</v>
      </c>
      <c r="B2" s="5" t="str">
        <f>Instructions!L13</f>
        <v>Enter FY in #4-</v>
      </c>
      <c r="D2" s="296" t="s">
        <v>287</v>
      </c>
    </row>
    <row r="3" spans="1:10" s="5" customFormat="1" x14ac:dyDescent="0.25">
      <c r="A3" s="5" t="s">
        <v>48</v>
      </c>
    </row>
    <row r="4" spans="1:10" s="5" customFormat="1" x14ac:dyDescent="0.25">
      <c r="A4" s="202" t="s">
        <v>128</v>
      </c>
    </row>
    <row r="7" spans="1:10" x14ac:dyDescent="0.25">
      <c r="A7" s="29" t="s">
        <v>23</v>
      </c>
      <c r="B7" s="29"/>
      <c r="C7" s="30" t="s">
        <v>24</v>
      </c>
      <c r="D7" s="30" t="s">
        <v>25</v>
      </c>
      <c r="E7" s="30" t="s">
        <v>26</v>
      </c>
      <c r="F7" s="30" t="s">
        <v>27</v>
      </c>
      <c r="G7" s="30" t="s">
        <v>13</v>
      </c>
    </row>
    <row r="8" spans="1:10" x14ac:dyDescent="0.25">
      <c r="A8" s="460">
        <v>159</v>
      </c>
      <c r="B8" s="461" t="str">
        <f>A8&amp;" "&amp;$A$13</f>
        <v>159 TOTAL</v>
      </c>
      <c r="C8" s="463">
        <f>SUMIF('#5'!$E:$E,$A8,'#5'!H:H)</f>
        <v>0</v>
      </c>
      <c r="D8" s="463">
        <f>SUMIF('#5'!$E:$E,$A8,'#5'!I:I)</f>
        <v>0</v>
      </c>
      <c r="E8" s="463">
        <f>SUMIF('#5'!$E:$E,$A8,'#5'!J:J)</f>
        <v>0</v>
      </c>
      <c r="F8" s="463">
        <f>SUMIF('#5'!$E:$E,$A8,'#5'!K:K)</f>
        <v>0</v>
      </c>
      <c r="G8" s="465">
        <f>SUM(C8:F8)</f>
        <v>0</v>
      </c>
    </row>
    <row r="9" spans="1:10" x14ac:dyDescent="0.25">
      <c r="A9" s="460">
        <v>168</v>
      </c>
      <c r="B9" s="461" t="str">
        <f>A9&amp;" "&amp;$A$13</f>
        <v>168 TOTAL</v>
      </c>
      <c r="C9" s="463">
        <f>SUMIF('#5'!$E:$E,$A9,'#5'!H:H)</f>
        <v>0</v>
      </c>
      <c r="D9" s="463">
        <f>SUMIF('#5'!$E:$E,$A9,'#5'!I:I)</f>
        <v>0</v>
      </c>
      <c r="E9" s="463">
        <f>SUMIF('#5'!$E:$E,$A9,'#5'!J:J)</f>
        <v>0</v>
      </c>
      <c r="F9" s="463">
        <f>SUMIF('#5'!$E:$E,$A9,'#5'!K:K)</f>
        <v>0</v>
      </c>
      <c r="G9" s="465">
        <f>SUM(C9:F9)</f>
        <v>0</v>
      </c>
    </row>
    <row r="10" spans="1:10" x14ac:dyDescent="0.25">
      <c r="A10" s="460">
        <v>175</v>
      </c>
      <c r="B10" s="461" t="str">
        <f>A10&amp;" "&amp;$A$13</f>
        <v>175 TOTAL</v>
      </c>
      <c r="C10" s="463">
        <f>SUMIF('#5'!$E:$E,$A10,'#5'!H:H)</f>
        <v>0</v>
      </c>
      <c r="D10" s="463">
        <f>SUMIF('#5'!$E:$E,$A10,'#5'!I:I)</f>
        <v>0</v>
      </c>
      <c r="E10" s="463">
        <f>SUMIF('#5'!$E:$E,$A10,'#5'!J:J)</f>
        <v>0</v>
      </c>
      <c r="F10" s="463">
        <f>SUMIF('#5'!$E:$E,$A10,'#5'!K:K)</f>
        <v>0</v>
      </c>
      <c r="G10" s="465">
        <f>SUM(C10:F10)</f>
        <v>0</v>
      </c>
    </row>
    <row r="11" spans="1:10" x14ac:dyDescent="0.25">
      <c r="A11" s="460">
        <v>177</v>
      </c>
      <c r="B11" s="461" t="str">
        <f>A11&amp;" "&amp;$A$13</f>
        <v>177 TOTAL</v>
      </c>
      <c r="C11" s="463">
        <f>SUMIF('#5'!$E:$E,$A11,'#5'!H:H)</f>
        <v>0</v>
      </c>
      <c r="D11" s="463">
        <f>SUMIF('#5'!$E:$E,$A11,'#5'!I:I)</f>
        <v>0</v>
      </c>
      <c r="E11" s="463">
        <f>SUMIF('#5'!$E:$E,$A11,'#5'!J:J)</f>
        <v>0</v>
      </c>
      <c r="F11" s="463">
        <f>SUMIF('#5'!$E:$E,$A11,'#5'!K:K)</f>
        <v>0</v>
      </c>
      <c r="G11" s="465">
        <f>SUM(C11:F11)</f>
        <v>0</v>
      </c>
    </row>
    <row r="12" spans="1:10" x14ac:dyDescent="0.25">
      <c r="A12" s="460">
        <v>179</v>
      </c>
      <c r="B12" s="461" t="str">
        <f>A12&amp;" "&amp;$A$13</f>
        <v>179 TOTAL</v>
      </c>
      <c r="C12" s="463">
        <f>SUMIF('#5'!$E:$E,$A12,'#5'!H:H)</f>
        <v>0</v>
      </c>
      <c r="D12" s="463">
        <f>SUMIF('#5'!$E:$E,$A12,'#5'!I:I)</f>
        <v>0</v>
      </c>
      <c r="E12" s="463">
        <f>SUMIF('#5'!$E:$E,$A12,'#5'!J:J)</f>
        <v>0</v>
      </c>
      <c r="F12" s="463">
        <f>SUMIF('#5'!$E:$E,$A12,'#5'!K:K)</f>
        <v>0</v>
      </c>
      <c r="G12" s="465">
        <f>SUM(C12:F12)</f>
        <v>0</v>
      </c>
    </row>
    <row r="13" spans="1:10" s="5" customFormat="1" x14ac:dyDescent="0.25">
      <c r="A13" s="29" t="s">
        <v>34</v>
      </c>
      <c r="B13" s="29"/>
      <c r="C13" s="30">
        <f>SUM(C8:C12)</f>
        <v>0</v>
      </c>
      <c r="D13" s="30">
        <f>SUM(D8:D12)</f>
        <v>0</v>
      </c>
      <c r="E13" s="30">
        <f>SUM(E8:E12)</f>
        <v>0</v>
      </c>
      <c r="F13" s="30">
        <f>SUM(F8:F12)</f>
        <v>0</v>
      </c>
      <c r="G13" s="30">
        <f>SUM(G8:G12)</f>
        <v>0</v>
      </c>
      <c r="J13" s="2"/>
    </row>
    <row r="17" spans="1:8" x14ac:dyDescent="0.25">
      <c r="A17" s="202" t="s">
        <v>126</v>
      </c>
      <c r="B17" s="170"/>
      <c r="C17" s="170" t="s">
        <v>116</v>
      </c>
    </row>
    <row r="18" spans="1:8" x14ac:dyDescent="0.25">
      <c r="A18" s="81"/>
      <c r="B18" s="170"/>
      <c r="C18" s="170" t="s">
        <v>33</v>
      </c>
    </row>
    <row r="19" spans="1:8" x14ac:dyDescent="0.25">
      <c r="A19" s="201"/>
      <c r="B19" s="182"/>
      <c r="C19" s="170" t="str">
        <f>+'CWS Admin'!C83</f>
        <v>Enter FY in #4-</v>
      </c>
    </row>
    <row r="20" spans="1:8" x14ac:dyDescent="0.25">
      <c r="A20" s="81"/>
      <c r="B20" s="182"/>
      <c r="C20" s="170" t="s">
        <v>118</v>
      </c>
    </row>
    <row r="21" spans="1:8" x14ac:dyDescent="0.25">
      <c r="A21" s="200"/>
      <c r="B21" s="466" t="s">
        <v>13</v>
      </c>
      <c r="C21" s="467">
        <f>F13</f>
        <v>0</v>
      </c>
    </row>
    <row r="24" spans="1:8" x14ac:dyDescent="0.25">
      <c r="A24" s="300"/>
      <c r="B24" s="300"/>
      <c r="C24" s="300"/>
      <c r="D24" s="300"/>
      <c r="E24" s="300"/>
      <c r="F24" s="300"/>
      <c r="G24" s="300"/>
      <c r="H24" s="300"/>
    </row>
    <row r="25" spans="1:8" x14ac:dyDescent="0.25">
      <c r="A25" s="4" t="s">
        <v>289</v>
      </c>
      <c r="B25" s="4" t="str">
        <f>Instructions!L14</f>
        <v>Enter FY in #4-</v>
      </c>
      <c r="C25" s="9"/>
      <c r="D25" s="9"/>
      <c r="E25" s="9"/>
      <c r="F25" s="9"/>
      <c r="G25" s="9"/>
      <c r="H25" s="9"/>
    </row>
    <row r="27" spans="1:8" x14ac:dyDescent="0.25">
      <c r="A27" s="29" t="s">
        <v>23</v>
      </c>
      <c r="B27" s="29"/>
      <c r="C27" s="30" t="s">
        <v>24</v>
      </c>
      <c r="D27" s="30" t="s">
        <v>25</v>
      </c>
      <c r="E27" s="30" t="s">
        <v>26</v>
      </c>
      <c r="F27" s="30" t="s">
        <v>27</v>
      </c>
      <c r="G27" s="30" t="s">
        <v>13</v>
      </c>
    </row>
    <row r="28" spans="1:8" x14ac:dyDescent="0.25">
      <c r="A28" s="460">
        <v>159</v>
      </c>
      <c r="B28" s="461" t="str">
        <f>A28&amp;" "&amp;$A$13</f>
        <v>159 TOTAL</v>
      </c>
      <c r="C28" s="463">
        <f>SUMIF('#6'!$E:$E,$A28,'#6'!H:H)</f>
        <v>0</v>
      </c>
      <c r="D28" s="463">
        <f>SUMIF('#6'!$E:$E,$A28,'#6'!I:I)</f>
        <v>0</v>
      </c>
      <c r="E28" s="463">
        <f>SUMIF('#6'!$E:$E,$A28,'#6'!J:J)</f>
        <v>0</v>
      </c>
      <c r="F28" s="463">
        <f>SUMIF('#6'!$E:$E,$A28,'#6'!K:K)</f>
        <v>0</v>
      </c>
      <c r="G28" s="465">
        <f>SUM(C28:F28)</f>
        <v>0</v>
      </c>
    </row>
    <row r="29" spans="1:8" x14ac:dyDescent="0.25">
      <c r="A29" s="460">
        <v>168</v>
      </c>
      <c r="B29" s="461" t="str">
        <f>A29&amp;" "&amp;$A$13</f>
        <v>168 TOTAL</v>
      </c>
      <c r="C29" s="463">
        <f>SUMIF('#6'!$E:$E,$A29,'#6'!H:H)</f>
        <v>0</v>
      </c>
      <c r="D29" s="463">
        <f>SUMIF('#6'!$E:$E,$A29,'#6'!I:I)</f>
        <v>0</v>
      </c>
      <c r="E29" s="463">
        <f>SUMIF('#6'!$E:$E,$A29,'#6'!J:J)</f>
        <v>0</v>
      </c>
      <c r="F29" s="463">
        <f>SUMIF('#6'!$E:$E,$A29,'#6'!K:K)</f>
        <v>0</v>
      </c>
      <c r="G29" s="465">
        <f>SUM(C29:F29)</f>
        <v>0</v>
      </c>
    </row>
    <row r="30" spans="1:8" x14ac:dyDescent="0.25">
      <c r="A30" s="460">
        <v>175</v>
      </c>
      <c r="B30" s="461" t="str">
        <f>A30&amp;" "&amp;$A$13</f>
        <v>175 TOTAL</v>
      </c>
      <c r="C30" s="463">
        <f>SUMIF('#6'!$E:$E,$A30,'#6'!H:H)</f>
        <v>0</v>
      </c>
      <c r="D30" s="463">
        <f>SUMIF('#6'!$E:$E,$A30,'#6'!I:I)</f>
        <v>0</v>
      </c>
      <c r="E30" s="463">
        <f>SUMIF('#6'!$E:$E,$A30,'#6'!J:J)</f>
        <v>0</v>
      </c>
      <c r="F30" s="463">
        <f>SUMIF('#6'!$E:$E,$A30,'#6'!K:K)</f>
        <v>0</v>
      </c>
      <c r="G30" s="465">
        <f>SUM(C30:F30)</f>
        <v>0</v>
      </c>
    </row>
    <row r="31" spans="1:8" x14ac:dyDescent="0.25">
      <c r="A31" s="460">
        <v>177</v>
      </c>
      <c r="B31" s="461" t="str">
        <f>A31&amp;" "&amp;$A$13</f>
        <v>177 TOTAL</v>
      </c>
      <c r="C31" s="463">
        <f>SUMIF('#6'!$E:$E,$A31,'#6'!H:H)</f>
        <v>0</v>
      </c>
      <c r="D31" s="463">
        <f>SUMIF('#6'!$E:$E,$A31,'#6'!I:I)</f>
        <v>0</v>
      </c>
      <c r="E31" s="463">
        <f>SUMIF('#6'!$E:$E,$A31,'#6'!J:J)</f>
        <v>0</v>
      </c>
      <c r="F31" s="463">
        <f>SUMIF('#6'!$E:$E,$A31,'#6'!K:K)</f>
        <v>0</v>
      </c>
      <c r="G31" s="465">
        <f>SUM(C31:F31)</f>
        <v>0</v>
      </c>
    </row>
    <row r="32" spans="1:8" x14ac:dyDescent="0.25">
      <c r="A32" s="460">
        <v>179</v>
      </c>
      <c r="B32" s="461" t="str">
        <f>A32&amp;" "&amp;$A$13</f>
        <v>179 TOTAL</v>
      </c>
      <c r="C32" s="463">
        <f>SUMIF('#6'!$E:$E,$A32,'#6'!H:H)</f>
        <v>0</v>
      </c>
      <c r="D32" s="463">
        <f>SUMIF('#6'!$E:$E,$A32,'#6'!I:I)</f>
        <v>0</v>
      </c>
      <c r="E32" s="463">
        <f>SUMIF('#6'!$E:$E,$A32,'#6'!J:J)</f>
        <v>0</v>
      </c>
      <c r="F32" s="463">
        <f>SUMIF('#6'!$E:$E,$A32,'#6'!K:K)</f>
        <v>0</v>
      </c>
      <c r="G32" s="465">
        <f>SUM(C32:F32)</f>
        <v>0</v>
      </c>
    </row>
    <row r="33" spans="1:7" x14ac:dyDescent="0.25">
      <c r="A33" s="29" t="s">
        <v>34</v>
      </c>
      <c r="B33" s="29"/>
      <c r="C33" s="30">
        <f>SUM(C28:C32)</f>
        <v>0</v>
      </c>
      <c r="D33" s="30">
        <f>SUM(D28:D32)</f>
        <v>0</v>
      </c>
      <c r="E33" s="30">
        <f>SUM(E28:E32)</f>
        <v>0</v>
      </c>
      <c r="F33" s="30">
        <f>SUM(F28:F32)</f>
        <v>0</v>
      </c>
      <c r="G33" s="30">
        <f>SUM(G28:G32)</f>
        <v>0</v>
      </c>
    </row>
    <row r="37" spans="1:7" x14ac:dyDescent="0.25">
      <c r="A37" s="202" t="s">
        <v>126</v>
      </c>
      <c r="B37" s="170"/>
      <c r="C37" s="170" t="s">
        <v>116</v>
      </c>
    </row>
    <row r="38" spans="1:7" x14ac:dyDescent="0.25">
      <c r="A38" s="81"/>
      <c r="B38" s="170"/>
      <c r="C38" s="170" t="s">
        <v>33</v>
      </c>
    </row>
    <row r="39" spans="1:7" x14ac:dyDescent="0.25">
      <c r="A39" s="201"/>
      <c r="B39" s="182"/>
      <c r="C39" s="170" t="str">
        <f>+'CWS Admin'!C169</f>
        <v>Enter FY in #4-</v>
      </c>
    </row>
    <row r="40" spans="1:7" x14ac:dyDescent="0.25">
      <c r="A40" s="81"/>
      <c r="B40" s="182"/>
      <c r="C40" s="170" t="s">
        <v>118</v>
      </c>
    </row>
    <row r="41" spans="1:7" x14ac:dyDescent="0.25">
      <c r="A41" s="200"/>
      <c r="B41" s="466" t="s">
        <v>13</v>
      </c>
      <c r="C41" s="467">
        <f>F33</f>
        <v>0</v>
      </c>
    </row>
  </sheetData>
  <phoneticPr fontId="3" type="noConversion"/>
  <conditionalFormatting sqref="A22:A23 A1:A17 B3:IV23 B42:IV1048576 H27:IV41 A42:A65536 I24:IV25 A26:IV26 B1:C2 E1:IV2">
    <cfRule type="cellIs" dxfId="68" priority="3" stopIfTrue="1" operator="lessThan">
      <formula>0</formula>
    </cfRule>
  </conditionalFormatting>
  <conditionalFormatting sqref="A27:A37 B27:G41">
    <cfRule type="cellIs" dxfId="67" priority="2" stopIfTrue="1" operator="lessThan">
      <formula>0</formula>
    </cfRule>
  </conditionalFormatting>
  <conditionalFormatting sqref="A25:B25">
    <cfRule type="cellIs" dxfId="66" priority="1" stopIfTrue="1" operator="lessThan">
      <formula>0</formula>
    </cfRule>
  </conditionalFormatting>
  <hyperlinks>
    <hyperlink ref="A17" location="'FPP Admin'!A1" display="Top"/>
    <hyperlink ref="A4" location="'FPP Admin'!C21" display="bottom"/>
    <hyperlink ref="A37" location="'FPP Admin'!A1" display="Top"/>
  </hyperlinks>
  <pageMargins left="0.75" right="0.75" top="0.5" bottom="0.5" header="0.25" footer="0.25"/>
  <pageSetup scale="70" orientation="landscape" r:id="rId1"/>
  <headerFooter alignWithMargins="0">
    <oddFooter>&amp;R&amp;X&amp;Z&amp;F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H60"/>
  <sheetViews>
    <sheetView showGridLines="0" view="pageBreakPreview" zoomScaleNormal="100" zoomScaleSheetLayoutView="85" workbookViewId="0">
      <pane xSplit="2" ySplit="7" topLeftCell="C26" activePane="bottomRight" state="frozen"/>
      <selection sqref="A1:XFD1048576"/>
      <selection pane="topRight" sqref="A1:XFD1048576"/>
      <selection pane="bottomLeft" sqref="A1:XFD1048576"/>
      <selection pane="bottomRight" activeCell="C60" sqref="C60"/>
    </sheetView>
  </sheetViews>
  <sheetFormatPr defaultColWidth="9.140625" defaultRowHeight="13.5" x14ac:dyDescent="0.2"/>
  <cols>
    <col min="1" max="1" width="13.28515625" style="32" customWidth="1"/>
    <col min="2" max="2" width="12.140625" style="32" bestFit="1" customWidth="1"/>
    <col min="3" max="4" width="15.7109375" style="32" bestFit="1" customWidth="1"/>
    <col min="5" max="5" width="13.5703125" style="32" bestFit="1" customWidth="1"/>
    <col min="6" max="6" width="14.28515625" style="32" bestFit="1" customWidth="1"/>
    <col min="7" max="7" width="15.85546875" style="32" bestFit="1" customWidth="1"/>
    <col min="8" max="8" width="2.7109375" style="32" customWidth="1"/>
    <col min="9" max="9" width="18.28515625" style="32" bestFit="1" customWidth="1"/>
    <col min="10" max="10" width="2.7109375" style="32" customWidth="1"/>
    <col min="11" max="11" width="18.28515625" style="32" bestFit="1" customWidth="1"/>
    <col min="12" max="12" width="12.28515625" style="32" customWidth="1"/>
    <col min="13" max="16384" width="9.140625" style="32"/>
  </cols>
  <sheetData>
    <row r="1" spans="1:6" s="31" customFormat="1" x14ac:dyDescent="0.2">
      <c r="A1" s="31" t="str">
        <f>'CalWORKs Admin'!$A$1</f>
        <v>REALIGNMENT GROWTH</v>
      </c>
      <c r="D1" s="291" t="s">
        <v>151</v>
      </c>
    </row>
    <row r="2" spans="1:6" s="31" customFormat="1" x14ac:dyDescent="0.2">
      <c r="A2" s="31" t="str">
        <f>+'CWS Admin'!A2</f>
        <v>Fiscal Year</v>
      </c>
      <c r="B2" s="31" t="str">
        <f>Instructions!L13</f>
        <v>Enter FY in #4-</v>
      </c>
      <c r="D2" s="296" t="s">
        <v>287</v>
      </c>
    </row>
    <row r="3" spans="1:6" s="31" customFormat="1" x14ac:dyDescent="0.2">
      <c r="A3" s="31" t="s">
        <v>49</v>
      </c>
    </row>
    <row r="4" spans="1:6" s="31" customFormat="1" x14ac:dyDescent="0.2">
      <c r="A4" s="203" t="s">
        <v>128</v>
      </c>
    </row>
    <row r="7" spans="1:6" s="31" customFormat="1" x14ac:dyDescent="0.2">
      <c r="A7" s="171" t="s">
        <v>23</v>
      </c>
      <c r="B7" s="172"/>
      <c r="C7" s="172" t="s">
        <v>24</v>
      </c>
      <c r="D7" s="172" t="s">
        <v>25</v>
      </c>
      <c r="E7" s="172" t="s">
        <v>27</v>
      </c>
      <c r="F7" s="172" t="s">
        <v>13</v>
      </c>
    </row>
    <row r="8" spans="1:6" x14ac:dyDescent="0.2">
      <c r="A8" s="438" t="s">
        <v>18</v>
      </c>
      <c r="B8" s="439" t="str">
        <f t="shared" ref="B8:B14" si="0">A8&amp;" "&amp;$A$15</f>
        <v>29 TOTAL</v>
      </c>
      <c r="C8" s="440">
        <f>SUMIF('#5'!$E:$E,$A8,'#5'!H:H)</f>
        <v>0</v>
      </c>
      <c r="D8" s="440">
        <f>SUMIF('#5'!$E:$E,$A8,'#5'!I:I)</f>
        <v>0</v>
      </c>
      <c r="E8" s="440">
        <f>SUMIF('#5'!$E:$E,$A8,'#5'!K:K)</f>
        <v>0</v>
      </c>
      <c r="F8" s="441">
        <f>SUM(C8:E8)</f>
        <v>0</v>
      </c>
    </row>
    <row r="9" spans="1:6" x14ac:dyDescent="0.2">
      <c r="A9" s="438" t="s">
        <v>11</v>
      </c>
      <c r="B9" s="439" t="str">
        <f t="shared" si="0"/>
        <v>223 TOTAL</v>
      </c>
      <c r="C9" s="440">
        <f>SUMIF('#5'!$E:$E,$A9,'#5'!H:H)</f>
        <v>0</v>
      </c>
      <c r="D9" s="440">
        <f>SUMIF('#5'!$E:$E,$A9,'#5'!I:I)</f>
        <v>0</v>
      </c>
      <c r="E9" s="440">
        <f>SUMIF('#5'!$E:$E,$A9,'#5'!K:K)</f>
        <v>0</v>
      </c>
      <c r="F9" s="441">
        <f>SUM(C9:E9)</f>
        <v>0</v>
      </c>
    </row>
    <row r="10" spans="1:6" x14ac:dyDescent="0.2">
      <c r="A10" s="438" t="s">
        <v>19</v>
      </c>
      <c r="B10" s="439" t="str">
        <f t="shared" si="0"/>
        <v>300 TOTAL</v>
      </c>
      <c r="C10" s="440">
        <f>SUMIF('#5'!$E:$E,$A10,'#5'!H:H)</f>
        <v>0</v>
      </c>
      <c r="D10" s="440">
        <f>SUMIF('#5'!$E:$E,$A10,'#5'!I:I)</f>
        <v>0</v>
      </c>
      <c r="E10" s="440">
        <f>SUMIF('#5'!$E:$E,$A10,'#5'!K:K)</f>
        <v>0</v>
      </c>
      <c r="F10" s="441">
        <f>SUM(C10:E10)</f>
        <v>0</v>
      </c>
    </row>
    <row r="11" spans="1:6" x14ac:dyDescent="0.2">
      <c r="A11" s="438" t="s">
        <v>10</v>
      </c>
      <c r="B11" s="439" t="str">
        <f t="shared" si="0"/>
        <v>345 TOTAL</v>
      </c>
      <c r="C11" s="440">
        <f>SUMIF('#5'!$E:$E,$A11,'#5'!H:H)</f>
        <v>0</v>
      </c>
      <c r="D11" s="440">
        <f>SUMIF('#5'!$E:$E,$A11,'#5'!I:I)</f>
        <v>0</v>
      </c>
      <c r="E11" s="440">
        <f>SUMIF('#5'!$E:$E,$A11,'#5'!K:K)</f>
        <v>0</v>
      </c>
      <c r="F11" s="441">
        <f>SUM(C11:E11)</f>
        <v>0</v>
      </c>
    </row>
    <row r="12" spans="1:6" x14ac:dyDescent="0.2">
      <c r="A12" s="438" t="s">
        <v>170</v>
      </c>
      <c r="B12" s="439" t="str">
        <f t="shared" si="0"/>
        <v>786 TOTAL</v>
      </c>
      <c r="C12" s="440">
        <f>SUMIF('#5'!$E:$E,$A12,'#5'!H:H)</f>
        <v>0</v>
      </c>
      <c r="D12" s="440">
        <f>SUMIF('#5'!$E:$E,$A12,'#5'!I:I)</f>
        <v>0</v>
      </c>
      <c r="E12" s="440">
        <f>SUMIF('#5'!$E:$E,$A12,'#5'!K:K)</f>
        <v>0</v>
      </c>
      <c r="F12" s="441">
        <f t="shared" ref="F12:F13" si="1">SUM(C12:E12)</f>
        <v>0</v>
      </c>
    </row>
    <row r="13" spans="1:6" x14ac:dyDescent="0.2">
      <c r="A13" s="438" t="s">
        <v>171</v>
      </c>
      <c r="B13" s="439" t="str">
        <f t="shared" si="0"/>
        <v>787 TOTAL</v>
      </c>
      <c r="C13" s="440">
        <f>SUMIF('#5'!$E:$E,$A13,'#5'!H:H)</f>
        <v>0</v>
      </c>
      <c r="D13" s="440">
        <f>SUMIF('#5'!$E:$E,$A13,'#5'!I:I)</f>
        <v>0</v>
      </c>
      <c r="E13" s="440">
        <f>SUMIF('#5'!$E:$E,$A13,'#5'!K:K)</f>
        <v>0</v>
      </c>
      <c r="F13" s="441">
        <f t="shared" si="1"/>
        <v>0</v>
      </c>
    </row>
    <row r="14" spans="1:6" x14ac:dyDescent="0.2">
      <c r="A14" s="438" t="s">
        <v>172</v>
      </c>
      <c r="B14" s="439" t="str">
        <f t="shared" si="0"/>
        <v>846 TOTAL</v>
      </c>
      <c r="C14" s="440">
        <f>SUMIF('#5'!$E:$E,$A14,'#5'!H:H)</f>
        <v>0</v>
      </c>
      <c r="D14" s="440">
        <f>SUMIF('#5'!$E:$E,$A14,'#5'!I:I)</f>
        <v>0</v>
      </c>
      <c r="E14" s="440">
        <f>SUMIF('#5'!$E:$E,$A14,'#5'!K:K)</f>
        <v>0</v>
      </c>
      <c r="F14" s="441">
        <f t="shared" ref="F14" si="2">SUM(C14:E14)</f>
        <v>0</v>
      </c>
    </row>
    <row r="15" spans="1:6" s="31" customFormat="1" x14ac:dyDescent="0.2">
      <c r="A15" s="173" t="s">
        <v>34</v>
      </c>
      <c r="B15" s="173"/>
      <c r="C15" s="174">
        <f>SUM(C8:C14)</f>
        <v>0</v>
      </c>
      <c r="D15" s="174">
        <f>SUM(D8:D14)</f>
        <v>0</v>
      </c>
      <c r="E15" s="174">
        <f>SUM(E8:E14)</f>
        <v>0</v>
      </c>
      <c r="F15" s="174">
        <f>SUM(F8:F14)</f>
        <v>0</v>
      </c>
    </row>
    <row r="19" spans="1:6" x14ac:dyDescent="0.2">
      <c r="A19" s="31" t="s">
        <v>47</v>
      </c>
    </row>
    <row r="20" spans="1:6" x14ac:dyDescent="0.2">
      <c r="A20" s="175" t="s">
        <v>23</v>
      </c>
      <c r="B20" s="176"/>
      <c r="C20" s="177" t="str">
        <f>C7</f>
        <v>Federal</v>
      </c>
      <c r="D20" s="177" t="str">
        <f>D7</f>
        <v>State</v>
      </c>
      <c r="E20" s="177" t="str">
        <f>E7</f>
        <v>County</v>
      </c>
      <c r="F20" s="177" t="str">
        <f>F7</f>
        <v>Total</v>
      </c>
    </row>
    <row r="21" spans="1:6" x14ac:dyDescent="0.2">
      <c r="A21" s="442">
        <v>199</v>
      </c>
      <c r="B21" s="439" t="str">
        <f>A21&amp;" "&amp;$A$15</f>
        <v>199 TOTAL</v>
      </c>
      <c r="C21" s="440">
        <f>SUMIF('#5'!$E:$E,$A21,'#5'!H:H)</f>
        <v>0</v>
      </c>
      <c r="D21" s="440">
        <f>SUMIF('#5'!$E:$E,$A21,'#5'!I:I)</f>
        <v>0</v>
      </c>
      <c r="E21" s="440">
        <f>SUMIF('#5'!$E:$E,$A21,'#5'!K:K)</f>
        <v>0</v>
      </c>
      <c r="F21" s="440">
        <f>SUM(C21:E21)</f>
        <v>0</v>
      </c>
    </row>
    <row r="22" spans="1:6" x14ac:dyDescent="0.2">
      <c r="A22" s="175" t="str">
        <f>A15</f>
        <v>TOTAL</v>
      </c>
      <c r="B22" s="175"/>
      <c r="C22" s="178">
        <f>SUM(C21)</f>
        <v>0</v>
      </c>
      <c r="D22" s="178">
        <f>SUM(D21)</f>
        <v>0</v>
      </c>
      <c r="E22" s="178">
        <f>SUM(E21)</f>
        <v>0</v>
      </c>
      <c r="F22" s="178">
        <f>SUM(F21)</f>
        <v>0</v>
      </c>
    </row>
    <row r="26" spans="1:6" x14ac:dyDescent="0.2">
      <c r="A26" s="203" t="s">
        <v>126</v>
      </c>
      <c r="B26" s="179"/>
      <c r="C26" s="180" t="s">
        <v>98</v>
      </c>
    </row>
    <row r="27" spans="1:6" x14ac:dyDescent="0.2">
      <c r="A27" s="81"/>
      <c r="B27" s="181"/>
      <c r="C27" s="180" t="s">
        <v>97</v>
      </c>
    </row>
    <row r="28" spans="1:6" x14ac:dyDescent="0.2">
      <c r="A28" s="201"/>
      <c r="B28" s="181"/>
      <c r="C28" s="180" t="str">
        <f>B2</f>
        <v>Enter FY in #4-</v>
      </c>
    </row>
    <row r="29" spans="1:6" x14ac:dyDescent="0.2">
      <c r="A29" s="81"/>
      <c r="B29" s="181"/>
      <c r="C29" s="180" t="s">
        <v>91</v>
      </c>
    </row>
    <row r="30" spans="1:6" x14ac:dyDescent="0.2">
      <c r="A30" s="200"/>
      <c r="B30" s="437" t="s">
        <v>13</v>
      </c>
      <c r="C30" s="437">
        <f>D15+D22</f>
        <v>0</v>
      </c>
    </row>
    <row r="33" spans="1:8" x14ac:dyDescent="0.25">
      <c r="A33" s="300"/>
      <c r="B33" s="300"/>
      <c r="C33" s="300"/>
      <c r="D33" s="300"/>
      <c r="E33" s="300"/>
      <c r="F33" s="300"/>
      <c r="G33" s="300"/>
      <c r="H33" s="300"/>
    </row>
    <row r="34" spans="1:8" x14ac:dyDescent="0.25">
      <c r="A34" s="4" t="s">
        <v>289</v>
      </c>
      <c r="B34" s="4" t="str">
        <f>Instructions!L14</f>
        <v>Enter FY in #4-</v>
      </c>
      <c r="C34" s="9"/>
      <c r="D34" s="9"/>
      <c r="E34" s="9"/>
      <c r="F34" s="9"/>
      <c r="G34" s="9"/>
      <c r="H34" s="9"/>
    </row>
    <row r="37" spans="1:8" x14ac:dyDescent="0.2">
      <c r="A37" s="171" t="s">
        <v>23</v>
      </c>
      <c r="B37" s="172"/>
      <c r="C37" s="172" t="s">
        <v>24</v>
      </c>
      <c r="D37" s="172" t="s">
        <v>25</v>
      </c>
      <c r="E37" s="172" t="s">
        <v>27</v>
      </c>
      <c r="F37" s="172" t="s">
        <v>13</v>
      </c>
    </row>
    <row r="38" spans="1:8" x14ac:dyDescent="0.2">
      <c r="A38" s="438" t="s">
        <v>18</v>
      </c>
      <c r="B38" s="439" t="str">
        <f t="shared" ref="B38:B44" si="3">A38&amp;" "&amp;$A$15</f>
        <v>29 TOTAL</v>
      </c>
      <c r="C38" s="440">
        <f>SUMIF('#6'!$E:$E,$A38,'#6'!H:H)</f>
        <v>0</v>
      </c>
      <c r="D38" s="440">
        <f>SUMIF('#6'!$E:$E,$A38,'#6'!I:I)</f>
        <v>0</v>
      </c>
      <c r="E38" s="440">
        <f>SUMIF('#6'!$E:$E,$A38,'#6'!K:K)</f>
        <v>0</v>
      </c>
      <c r="F38" s="441">
        <f>SUM(C38:E38)</f>
        <v>0</v>
      </c>
    </row>
    <row r="39" spans="1:8" x14ac:dyDescent="0.2">
      <c r="A39" s="438" t="s">
        <v>11</v>
      </c>
      <c r="B39" s="439" t="str">
        <f t="shared" si="3"/>
        <v>223 TOTAL</v>
      </c>
      <c r="C39" s="440">
        <f>SUMIF('#6'!$E:$E,$A39,'#6'!H:H)</f>
        <v>0</v>
      </c>
      <c r="D39" s="440">
        <f>SUMIF('#6'!$E:$E,$A39,'#6'!I:I)</f>
        <v>0</v>
      </c>
      <c r="E39" s="440">
        <f>SUMIF('#6'!$E:$E,$A39,'#6'!K:K)</f>
        <v>0</v>
      </c>
      <c r="F39" s="441">
        <f>SUM(C39:E39)</f>
        <v>0</v>
      </c>
    </row>
    <row r="40" spans="1:8" x14ac:dyDescent="0.2">
      <c r="A40" s="438" t="s">
        <v>19</v>
      </c>
      <c r="B40" s="439" t="str">
        <f t="shared" si="3"/>
        <v>300 TOTAL</v>
      </c>
      <c r="C40" s="440">
        <f>SUMIF('#6'!$E:$E,$A40,'#6'!H:H)</f>
        <v>0</v>
      </c>
      <c r="D40" s="440">
        <f>SUMIF('#6'!$E:$E,$A40,'#6'!I:I)</f>
        <v>0</v>
      </c>
      <c r="E40" s="440">
        <f>SUMIF('#6'!$E:$E,$A40,'#6'!K:K)</f>
        <v>0</v>
      </c>
      <c r="F40" s="441">
        <f>SUM(C40:E40)</f>
        <v>0</v>
      </c>
    </row>
    <row r="41" spans="1:8" x14ac:dyDescent="0.2">
      <c r="A41" s="438" t="s">
        <v>10</v>
      </c>
      <c r="B41" s="439" t="str">
        <f t="shared" si="3"/>
        <v>345 TOTAL</v>
      </c>
      <c r="C41" s="440">
        <f>SUMIF('#6'!$E:$E,$A41,'#6'!H:H)</f>
        <v>0</v>
      </c>
      <c r="D41" s="440">
        <f>SUMIF('#6'!$E:$E,$A41,'#6'!I:I)</f>
        <v>0</v>
      </c>
      <c r="E41" s="440">
        <f>SUMIF('#6'!$E:$E,$A41,'#6'!K:K)</f>
        <v>0</v>
      </c>
      <c r="F41" s="441">
        <f>SUM(C41:E41)</f>
        <v>0</v>
      </c>
    </row>
    <row r="42" spans="1:8" x14ac:dyDescent="0.2">
      <c r="A42" s="438" t="s">
        <v>170</v>
      </c>
      <c r="B42" s="439" t="str">
        <f t="shared" si="3"/>
        <v>786 TOTAL</v>
      </c>
      <c r="C42" s="440">
        <f>SUMIF('#6'!$E:$E,$A42,'#6'!H:H)</f>
        <v>0</v>
      </c>
      <c r="D42" s="440">
        <f>SUMIF('#6'!$E:$E,$A42,'#6'!I:I)</f>
        <v>0</v>
      </c>
      <c r="E42" s="440">
        <f>SUMIF('#6'!$E:$E,$A42,'#6'!K:K)</f>
        <v>0</v>
      </c>
      <c r="F42" s="441">
        <f t="shared" ref="F42:F44" si="4">SUM(C42:E42)</f>
        <v>0</v>
      </c>
    </row>
    <row r="43" spans="1:8" x14ac:dyDescent="0.2">
      <c r="A43" s="438" t="s">
        <v>171</v>
      </c>
      <c r="B43" s="439" t="str">
        <f t="shared" si="3"/>
        <v>787 TOTAL</v>
      </c>
      <c r="C43" s="440">
        <f>SUMIF('#6'!$E:$E,$A43,'#6'!H:H)</f>
        <v>0</v>
      </c>
      <c r="D43" s="440">
        <f>SUMIF('#6'!$E:$E,$A43,'#6'!I:I)</f>
        <v>0</v>
      </c>
      <c r="E43" s="440">
        <f>SUMIF('#6'!$E:$E,$A43,'#6'!K:K)</f>
        <v>0</v>
      </c>
      <c r="F43" s="441">
        <f t="shared" si="4"/>
        <v>0</v>
      </c>
    </row>
    <row r="44" spans="1:8" x14ac:dyDescent="0.2">
      <c r="A44" s="438" t="s">
        <v>172</v>
      </c>
      <c r="B44" s="439" t="str">
        <f t="shared" si="3"/>
        <v>846 TOTAL</v>
      </c>
      <c r="C44" s="440">
        <f>SUMIF('#6'!$E:$E,$A44,'#6'!H:H)</f>
        <v>0</v>
      </c>
      <c r="D44" s="440">
        <f>SUMIF('#6'!$E:$E,$A44,'#6'!I:I)</f>
        <v>0</v>
      </c>
      <c r="E44" s="440">
        <f>SUMIF('#6'!$E:$E,$A44,'#6'!K:K)</f>
        <v>0</v>
      </c>
      <c r="F44" s="441">
        <f t="shared" si="4"/>
        <v>0</v>
      </c>
    </row>
    <row r="45" spans="1:8" x14ac:dyDescent="0.2">
      <c r="A45" s="173" t="s">
        <v>34</v>
      </c>
      <c r="B45" s="173"/>
      <c r="C45" s="174">
        <f>SUM(C38:C44)</f>
        <v>0</v>
      </c>
      <c r="D45" s="174">
        <f>SUM(D38:D44)</f>
        <v>0</v>
      </c>
      <c r="E45" s="174">
        <f>SUM(E38:E44)</f>
        <v>0</v>
      </c>
      <c r="F45" s="174">
        <f>SUM(F38:F44)</f>
        <v>0</v>
      </c>
    </row>
    <row r="49" spans="1:6" x14ac:dyDescent="0.2">
      <c r="A49" s="31" t="s">
        <v>47</v>
      </c>
    </row>
    <row r="50" spans="1:6" x14ac:dyDescent="0.2">
      <c r="A50" s="175" t="s">
        <v>23</v>
      </c>
      <c r="B50" s="176"/>
      <c r="C50" s="177" t="str">
        <f>C37</f>
        <v>Federal</v>
      </c>
      <c r="D50" s="177" t="str">
        <f>D37</f>
        <v>State</v>
      </c>
      <c r="E50" s="177" t="str">
        <f>E37</f>
        <v>County</v>
      </c>
      <c r="F50" s="177" t="str">
        <f>F37</f>
        <v>Total</v>
      </c>
    </row>
    <row r="51" spans="1:6" x14ac:dyDescent="0.2">
      <c r="A51" s="442">
        <v>199</v>
      </c>
      <c r="B51" s="439" t="str">
        <f>A51&amp;" "&amp;$A$15</f>
        <v>199 TOTAL</v>
      </c>
      <c r="C51" s="440">
        <f>SUMIF('#6'!$E:$E,$A51,'#6'!H:H)</f>
        <v>0</v>
      </c>
      <c r="D51" s="440">
        <f>SUMIF('#6'!$E:$E,$A51,'#6'!I:I)</f>
        <v>0</v>
      </c>
      <c r="E51" s="440">
        <f>SUMIF('#6'!$E:$E,$A51,'#6'!K:K)</f>
        <v>0</v>
      </c>
      <c r="F51" s="440">
        <f>SUM(C51:E51)</f>
        <v>0</v>
      </c>
    </row>
    <row r="52" spans="1:6" x14ac:dyDescent="0.2">
      <c r="A52" s="175" t="str">
        <f>A45</f>
        <v>TOTAL</v>
      </c>
      <c r="B52" s="175"/>
      <c r="C52" s="178">
        <f>SUM(C51)</f>
        <v>0</v>
      </c>
      <c r="D52" s="178">
        <f>SUM(D51)</f>
        <v>0</v>
      </c>
      <c r="E52" s="178">
        <f>SUM(E51)</f>
        <v>0</v>
      </c>
      <c r="F52" s="178">
        <f>SUM(F51)</f>
        <v>0</v>
      </c>
    </row>
    <row r="56" spans="1:6" x14ac:dyDescent="0.2">
      <c r="A56" s="203" t="s">
        <v>126</v>
      </c>
      <c r="B56" s="179"/>
      <c r="C56" s="180" t="s">
        <v>98</v>
      </c>
    </row>
    <row r="57" spans="1:6" x14ac:dyDescent="0.2">
      <c r="A57" s="81"/>
      <c r="B57" s="181"/>
      <c r="C57" s="180" t="s">
        <v>97</v>
      </c>
    </row>
    <row r="58" spans="1:6" x14ac:dyDescent="0.2">
      <c r="A58" s="201"/>
      <c r="B58" s="181"/>
      <c r="C58" s="180" t="str">
        <f>B34</f>
        <v>Enter FY in #4-</v>
      </c>
    </row>
    <row r="59" spans="1:6" x14ac:dyDescent="0.2">
      <c r="A59" s="81"/>
      <c r="B59" s="181"/>
      <c r="C59" s="180" t="s">
        <v>91</v>
      </c>
    </row>
    <row r="60" spans="1:6" x14ac:dyDescent="0.2">
      <c r="A60" s="200"/>
      <c r="B60" s="437" t="s">
        <v>13</v>
      </c>
      <c r="C60" s="437">
        <f>D45+D52</f>
        <v>0</v>
      </c>
    </row>
  </sheetData>
  <phoneticPr fontId="3" type="noConversion"/>
  <conditionalFormatting sqref="A25:C30 D25:XFD32 A31:A32 A35:XFD36 A61:XFD1048576 G37:XFD60 I33:XFD34 A3:XFD24 A1:C2 E1:XFD2">
    <cfRule type="cellIs" dxfId="65" priority="5" stopIfTrue="1" operator="lessThan">
      <formula>0</formula>
    </cfRule>
  </conditionalFormatting>
  <conditionalFormatting sqref="A37:F37 A45:F50 A38:B44 F38:F44 A52:F60 A51:B51 F51">
    <cfRule type="cellIs" dxfId="64" priority="4" stopIfTrue="1" operator="lessThan">
      <formula>0</formula>
    </cfRule>
  </conditionalFormatting>
  <conditionalFormatting sqref="A34:B34">
    <cfRule type="cellIs" dxfId="63" priority="3" stopIfTrue="1" operator="lessThan">
      <formula>0</formula>
    </cfRule>
  </conditionalFormatting>
  <conditionalFormatting sqref="C38:E44">
    <cfRule type="cellIs" dxfId="62" priority="2" stopIfTrue="1" operator="lessThan">
      <formula>0</formula>
    </cfRule>
  </conditionalFormatting>
  <conditionalFormatting sqref="C51:E51">
    <cfRule type="cellIs" dxfId="61" priority="1" stopIfTrue="1" operator="lessThan">
      <formula>0</formula>
    </cfRule>
  </conditionalFormatting>
  <hyperlinks>
    <hyperlink ref="A26" location="'FC Admin'!A1" display="Top"/>
    <hyperlink ref="A4" location="'FC Admin'!C28" display="bottom"/>
    <hyperlink ref="A56" location="'FC Admin'!A1" display="Top"/>
  </hyperlinks>
  <pageMargins left="0.75" right="0.75" top="0.5" bottom="0.5" header="0.25" footer="0.25"/>
  <pageSetup scale="67" orientation="landscape" r:id="rId1"/>
  <headerFooter alignWithMargins="0">
    <oddFooter>&amp;R&amp;X&amp;Z&amp;F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FF0000"/>
    <pageSetUpPr fitToPage="1"/>
  </sheetPr>
  <dimension ref="A1:AC173"/>
  <sheetViews>
    <sheetView showGridLines="0" zoomScale="85" zoomScaleNormal="85" zoomScaleSheetLayoutView="100" workbookViewId="0">
      <pane xSplit="1" ySplit="7" topLeftCell="B62" activePane="bottomRight" state="frozen"/>
      <selection sqref="A1:XFD1048576"/>
      <selection pane="topRight" sqref="A1:XFD1048576"/>
      <selection pane="bottomLeft" sqref="A1:XFD1048576"/>
      <selection pane="bottomRight" activeCell="AA72" sqref="AA72"/>
    </sheetView>
  </sheetViews>
  <sheetFormatPr defaultColWidth="9.140625" defaultRowHeight="13.5" x14ac:dyDescent="0.25"/>
  <cols>
    <col min="1" max="1" width="19.7109375" style="2" customWidth="1"/>
    <col min="2" max="2" width="14.7109375" style="2" bestFit="1" customWidth="1"/>
    <col min="3" max="3" width="14.85546875" style="2" customWidth="1"/>
    <col min="4" max="5" width="14.28515625" style="2" bestFit="1" customWidth="1"/>
    <col min="6" max="6" width="15.5703125" style="2" bestFit="1" customWidth="1"/>
    <col min="7" max="7" width="16.5703125" style="2" customWidth="1"/>
    <col min="8" max="8" width="2.7109375" style="2" customWidth="1"/>
    <col min="9" max="9" width="18.28515625" style="2" bestFit="1" customWidth="1"/>
    <col min="10" max="10" width="4.28515625" style="2" customWidth="1"/>
    <col min="11" max="11" width="18.28515625" style="2" bestFit="1" customWidth="1"/>
    <col min="12" max="12" width="13.5703125" style="2" bestFit="1" customWidth="1"/>
    <col min="13" max="20" width="9.140625" style="2"/>
    <col min="21" max="21" width="14.28515625" style="2" bestFit="1" customWidth="1"/>
    <col min="22" max="22" width="9.140625" style="2"/>
    <col min="23" max="23" width="10.7109375" style="2" customWidth="1"/>
    <col min="24" max="25" width="9.140625" style="2"/>
    <col min="26" max="26" width="17.85546875" style="2" bestFit="1" customWidth="1"/>
    <col min="27" max="27" width="14.140625" style="2" bestFit="1" customWidth="1"/>
    <col min="28" max="28" width="10.42578125" style="2" bestFit="1" customWidth="1"/>
    <col min="29" max="29" width="12.7109375" style="2" bestFit="1" customWidth="1"/>
    <col min="30" max="16384" width="9.140625" style="2"/>
  </cols>
  <sheetData>
    <row r="1" spans="1:29" x14ac:dyDescent="0.25">
      <c r="A1" s="4" t="s">
        <v>12</v>
      </c>
      <c r="D1" s="291" t="s">
        <v>151</v>
      </c>
      <c r="F1" s="80"/>
    </row>
    <row r="2" spans="1:29" x14ac:dyDescent="0.25">
      <c r="A2" s="4" t="s">
        <v>289</v>
      </c>
      <c r="B2" s="4" t="str">
        <f>Instructions!L13</f>
        <v>Enter FY in #4-</v>
      </c>
      <c r="D2" s="296" t="s">
        <v>287</v>
      </c>
    </row>
    <row r="3" spans="1:29" x14ac:dyDescent="0.25">
      <c r="A3" s="4" t="s">
        <v>85</v>
      </c>
    </row>
    <row r="4" spans="1:29" x14ac:dyDescent="0.25">
      <c r="A4" s="204" t="s">
        <v>128</v>
      </c>
    </row>
    <row r="5" spans="1:29" x14ac:dyDescent="0.25">
      <c r="A5" s="4" t="s">
        <v>27</v>
      </c>
      <c r="B5" s="2">
        <f>+Instructions!L11</f>
        <v>0</v>
      </c>
    </row>
    <row r="6" spans="1:29" x14ac:dyDescent="0.25">
      <c r="A6" s="79" t="s">
        <v>13</v>
      </c>
    </row>
    <row r="7" spans="1:29" x14ac:dyDescent="0.25">
      <c r="A7" s="29" t="s">
        <v>23</v>
      </c>
      <c r="B7" s="29"/>
      <c r="C7" s="30" t="s">
        <v>24</v>
      </c>
      <c r="D7" s="30" t="s">
        <v>25</v>
      </c>
      <c r="E7" s="30" t="s">
        <v>26</v>
      </c>
      <c r="F7" s="30" t="s">
        <v>27</v>
      </c>
      <c r="G7" s="30" t="s">
        <v>13</v>
      </c>
      <c r="AC7" s="2" t="s">
        <v>131</v>
      </c>
    </row>
    <row r="8" spans="1:29" x14ac:dyDescent="0.25">
      <c r="A8" s="113">
        <v>4</v>
      </c>
      <c r="B8" s="212" t="str">
        <f t="shared" ref="B8:B24" si="0">A8&amp;" "&amp;$A$6</f>
        <v>4 Total</v>
      </c>
      <c r="C8" s="57">
        <f>SUMIF('#5'!$E:$E,'CWS Admin'!$A8,'#5'!H:H)</f>
        <v>0</v>
      </c>
      <c r="D8" s="57">
        <f>SUMIF('#5'!$E:$E,'CWS Admin'!$A8,'#5'!I:I)</f>
        <v>0</v>
      </c>
      <c r="E8" s="57">
        <f>SUMIF('#5'!$E:$E,'CWS Admin'!$A8,'#5'!J:J)</f>
        <v>0</v>
      </c>
      <c r="F8" s="57">
        <f>SUMIF('#5'!$E:$E,'CWS Admin'!$A8,'#5'!K:K)</f>
        <v>0</v>
      </c>
      <c r="G8" s="58">
        <f>SUM(C8:F8)</f>
        <v>0</v>
      </c>
      <c r="H8" s="9"/>
      <c r="AA8" s="2" t="s">
        <v>273</v>
      </c>
      <c r="AB8" s="2" t="s">
        <v>274</v>
      </c>
      <c r="AC8" s="2" t="s">
        <v>34</v>
      </c>
    </row>
    <row r="9" spans="1:29" x14ac:dyDescent="0.25">
      <c r="A9" s="114">
        <v>7</v>
      </c>
      <c r="B9" s="115" t="str">
        <f t="shared" si="0"/>
        <v>7 Total</v>
      </c>
      <c r="C9" s="57">
        <f>SUMIF('#5'!$E:$E,'CWS Admin'!$A9,'#5'!H:H)</f>
        <v>0</v>
      </c>
      <c r="D9" s="57">
        <f>SUMIF('#5'!$E:$E,'CWS Admin'!$A9,'#5'!I:I)</f>
        <v>0</v>
      </c>
      <c r="E9" s="57">
        <f>SUMIF('#5'!$E:$E,'CWS Admin'!$A9,'#5'!J:J)</f>
        <v>0</v>
      </c>
      <c r="F9" s="57">
        <f>SUMIF('#5'!$E:$E,'CWS Admin'!$A9,'#5'!K:K)</f>
        <v>0</v>
      </c>
      <c r="G9" s="58">
        <f t="shared" ref="G9:G21" si="1">SUM(C9:F9)</f>
        <v>0</v>
      </c>
      <c r="H9" s="9"/>
      <c r="AA9" s="2" t="s">
        <v>275</v>
      </c>
      <c r="AB9" s="2" t="s">
        <v>276</v>
      </c>
      <c r="AC9" s="2" t="s">
        <v>195</v>
      </c>
    </row>
    <row r="10" spans="1:29" x14ac:dyDescent="0.25">
      <c r="A10" s="114">
        <v>24</v>
      </c>
      <c r="B10" s="115" t="str">
        <f t="shared" si="0"/>
        <v>24 Total</v>
      </c>
      <c r="C10" s="57">
        <f>SUMIF('#5'!$E:$E,'CWS Admin'!$A10,'#5'!H:H)</f>
        <v>0</v>
      </c>
      <c r="D10" s="57">
        <f>SUMIF('#5'!$E:$E,'CWS Admin'!$A10,'#5'!I:I)</f>
        <v>0</v>
      </c>
      <c r="E10" s="57">
        <f>SUMIF('#5'!$E:$E,'CWS Admin'!$A10,'#5'!J:J)</f>
        <v>0</v>
      </c>
      <c r="F10" s="57">
        <f>SUMIF('#5'!$E:$E,'CWS Admin'!$A10,'#5'!K:K)</f>
        <v>0</v>
      </c>
      <c r="G10" s="58">
        <f t="shared" si="1"/>
        <v>0</v>
      </c>
      <c r="H10" s="9"/>
      <c r="AC10" s="2" t="s">
        <v>277</v>
      </c>
    </row>
    <row r="11" spans="1:29" x14ac:dyDescent="0.25">
      <c r="A11" s="114">
        <v>51</v>
      </c>
      <c r="B11" s="115" t="str">
        <f t="shared" si="0"/>
        <v>51 Total</v>
      </c>
      <c r="C11" s="57">
        <f>SUMIF('#5'!$E:$E,'CWS Admin'!$A11,'#5'!H:H)</f>
        <v>0</v>
      </c>
      <c r="D11" s="57">
        <f>SUMIF('#5'!$E:$E,'CWS Admin'!$A11,'#5'!I:I)</f>
        <v>0</v>
      </c>
      <c r="E11" s="57">
        <f>SUMIF('#5'!$E:$E,'CWS Admin'!$A11,'#5'!J:J)</f>
        <v>0</v>
      </c>
      <c r="F11" s="57">
        <f>SUMIF('#5'!$E:$E,'CWS Admin'!$A11,'#5'!K:K)</f>
        <v>0</v>
      </c>
      <c r="G11" s="58">
        <f t="shared" si="1"/>
        <v>0</v>
      </c>
      <c r="H11" s="9"/>
      <c r="Z11" s="2" t="s">
        <v>202</v>
      </c>
      <c r="AA11" s="2">
        <v>20418268</v>
      </c>
      <c r="AB11" s="2">
        <v>518949</v>
      </c>
      <c r="AC11" s="2">
        <v>20937217</v>
      </c>
    </row>
    <row r="12" spans="1:29" x14ac:dyDescent="0.25">
      <c r="A12" s="114">
        <v>77</v>
      </c>
      <c r="B12" s="115" t="str">
        <f t="shared" si="0"/>
        <v>77 Total</v>
      </c>
      <c r="C12" s="57">
        <f>SUMIF('#5'!$E:$E,'CWS Admin'!$A12,'#5'!H:H)</f>
        <v>0</v>
      </c>
      <c r="D12" s="57">
        <f>SUMIF('#5'!$E:$E,'CWS Admin'!$A12,'#5'!I:I)</f>
        <v>0</v>
      </c>
      <c r="E12" s="57">
        <f>SUMIF('#5'!$E:$E,'CWS Admin'!$A12,'#5'!J:J)</f>
        <v>0</v>
      </c>
      <c r="F12" s="57">
        <f>SUMIF('#5'!$E:$E,'CWS Admin'!$A12,'#5'!K:K)</f>
        <v>0</v>
      </c>
      <c r="G12" s="58">
        <f t="shared" si="1"/>
        <v>0</v>
      </c>
      <c r="H12" s="9"/>
      <c r="Z12" s="2" t="s">
        <v>203</v>
      </c>
      <c r="AA12" s="2">
        <v>145372</v>
      </c>
      <c r="AB12" s="2">
        <v>1000</v>
      </c>
      <c r="AC12" s="2">
        <v>146372</v>
      </c>
    </row>
    <row r="13" spans="1:29" x14ac:dyDescent="0.25">
      <c r="A13" s="114">
        <v>88</v>
      </c>
      <c r="B13" s="115" t="str">
        <f t="shared" si="0"/>
        <v>88 Total</v>
      </c>
      <c r="C13" s="57">
        <f>SUMIF('#5'!$E:$E,'CWS Admin'!$A13,'#5'!H:H)</f>
        <v>0</v>
      </c>
      <c r="D13" s="57">
        <f>SUMIF('#5'!$E:$E,'CWS Admin'!$A13,'#5'!I:I)</f>
        <v>0</v>
      </c>
      <c r="E13" s="57">
        <f>SUMIF('#5'!$E:$E,'CWS Admin'!$A13,'#5'!J:J)</f>
        <v>0</v>
      </c>
      <c r="F13" s="57">
        <f>SUMIF('#5'!$E:$E,'CWS Admin'!$A13,'#5'!K:K)</f>
        <v>0</v>
      </c>
      <c r="G13" s="58">
        <f t="shared" si="1"/>
        <v>0</v>
      </c>
      <c r="H13" s="9"/>
      <c r="Z13" s="2" t="s">
        <v>205</v>
      </c>
      <c r="AA13" s="2">
        <v>253231</v>
      </c>
      <c r="AB13" s="2">
        <v>1984</v>
      </c>
      <c r="AC13" s="2">
        <v>255215</v>
      </c>
    </row>
    <row r="14" spans="1:29" x14ac:dyDescent="0.25">
      <c r="A14" s="114">
        <v>89</v>
      </c>
      <c r="B14" s="115" t="str">
        <f t="shared" si="0"/>
        <v>89 Total</v>
      </c>
      <c r="C14" s="57">
        <f>SUMIF('#5'!$E:$E,'CWS Admin'!$A14,'#5'!H:H)</f>
        <v>0</v>
      </c>
      <c r="D14" s="57">
        <f>SUMIF('#5'!$E:$E,'CWS Admin'!$A14,'#5'!I:I)</f>
        <v>0</v>
      </c>
      <c r="E14" s="57">
        <f>SUMIF('#5'!$E:$E,'CWS Admin'!$A14,'#5'!J:J)</f>
        <v>0</v>
      </c>
      <c r="F14" s="57">
        <f>SUMIF('#5'!$E:$E,'CWS Admin'!$A14,'#5'!K:K)</f>
        <v>0</v>
      </c>
      <c r="G14" s="58">
        <f t="shared" si="1"/>
        <v>0</v>
      </c>
      <c r="H14" s="9"/>
      <c r="Z14" s="2" t="s">
        <v>206</v>
      </c>
      <c r="AA14" s="2">
        <v>2960967</v>
      </c>
      <c r="AB14" s="2">
        <v>48432</v>
      </c>
      <c r="AC14" s="2">
        <v>3009399</v>
      </c>
    </row>
    <row r="15" spans="1:29" x14ac:dyDescent="0.25">
      <c r="A15" s="114" t="s">
        <v>83</v>
      </c>
      <c r="B15" s="115" t="str">
        <f t="shared" si="0"/>
        <v>126 Total</v>
      </c>
      <c r="C15" s="57">
        <f>SUMIF('#5'!$E:$E,'CWS Admin'!$A15,'#5'!H:H)</f>
        <v>0</v>
      </c>
      <c r="D15" s="57">
        <f>SUMIF('#5'!$E:$E,'CWS Admin'!$A15,'#5'!I:I)</f>
        <v>0</v>
      </c>
      <c r="E15" s="57">
        <f>SUMIF('#5'!$E:$E,'CWS Admin'!$A15,'#5'!J:J)</f>
        <v>0</v>
      </c>
      <c r="F15" s="57">
        <f>SUMIF('#5'!$E:$E,'CWS Admin'!$A15,'#5'!K:K)</f>
        <v>0</v>
      </c>
      <c r="G15" s="58">
        <f t="shared" si="1"/>
        <v>0</v>
      </c>
      <c r="H15" s="9"/>
      <c r="Z15" s="2" t="s">
        <v>207</v>
      </c>
      <c r="AA15" s="2">
        <v>600697</v>
      </c>
      <c r="AB15" s="2">
        <v>3740</v>
      </c>
      <c r="AC15" s="2">
        <v>604437</v>
      </c>
    </row>
    <row r="16" spans="1:29" x14ac:dyDescent="0.25">
      <c r="A16" s="114">
        <v>138</v>
      </c>
      <c r="B16" s="115" t="str">
        <f t="shared" si="0"/>
        <v>138 Total</v>
      </c>
      <c r="C16" s="57">
        <f>SUMIF('#5'!$E:$E,'CWS Admin'!$A16,'#5'!H:H)</f>
        <v>0</v>
      </c>
      <c r="D16" s="57">
        <f>SUMIF('#5'!$E:$E,'CWS Admin'!$A16,'#5'!I:I)</f>
        <v>0</v>
      </c>
      <c r="E16" s="57">
        <f>SUMIF('#5'!$E:$E,'CWS Admin'!$A16,'#5'!J:J)</f>
        <v>0</v>
      </c>
      <c r="F16" s="57">
        <f>SUMIF('#5'!$E:$E,'CWS Admin'!$A16,'#5'!K:K)</f>
        <v>0</v>
      </c>
      <c r="G16" s="58">
        <f t="shared" si="1"/>
        <v>0</v>
      </c>
      <c r="H16" s="9"/>
      <c r="Z16" s="2" t="s">
        <v>208</v>
      </c>
      <c r="AA16" s="2">
        <v>262311</v>
      </c>
      <c r="AB16" s="2">
        <v>2522</v>
      </c>
      <c r="AC16" s="2">
        <v>264833</v>
      </c>
    </row>
    <row r="17" spans="1:29" x14ac:dyDescent="0.25">
      <c r="A17" s="114">
        <v>143</v>
      </c>
      <c r="B17" s="115" t="str">
        <f t="shared" si="0"/>
        <v>143 Total</v>
      </c>
      <c r="C17" s="57">
        <f>SUMIF('#5'!$E:$E,'CWS Admin'!$A17,'#5'!H:H)</f>
        <v>0</v>
      </c>
      <c r="D17" s="57">
        <f>SUMIF('#5'!$E:$E,'CWS Admin'!$A17,'#5'!I:I)</f>
        <v>0</v>
      </c>
      <c r="E17" s="57">
        <f>SUMIF('#5'!$E:$E,'CWS Admin'!$A17,'#5'!J:J)</f>
        <v>0</v>
      </c>
      <c r="F17" s="57">
        <f>SUMIF('#5'!$E:$E,'CWS Admin'!$A17,'#5'!K:K)</f>
        <v>0</v>
      </c>
      <c r="G17" s="58">
        <f t="shared" si="1"/>
        <v>0</v>
      </c>
      <c r="H17" s="9"/>
      <c r="Z17" s="2" t="s">
        <v>209</v>
      </c>
      <c r="AA17" s="2">
        <v>10555120</v>
      </c>
      <c r="AB17" s="2">
        <v>142708</v>
      </c>
      <c r="AC17" s="2">
        <v>10697828</v>
      </c>
    </row>
    <row r="18" spans="1:29" x14ac:dyDescent="0.25">
      <c r="A18" s="114">
        <v>144</v>
      </c>
      <c r="B18" s="115" t="str">
        <f t="shared" si="0"/>
        <v>144 Total</v>
      </c>
      <c r="C18" s="57">
        <f>SUMIF('#5'!$E:$E,'CWS Admin'!$A18,'#5'!H:H)</f>
        <v>0</v>
      </c>
      <c r="D18" s="57">
        <f>SUMIF('#5'!$E:$E,'CWS Admin'!$A18,'#5'!I:I)</f>
        <v>0</v>
      </c>
      <c r="E18" s="57">
        <f>SUMIF('#5'!$E:$E,'CWS Admin'!$A18,'#5'!J:J)</f>
        <v>0</v>
      </c>
      <c r="F18" s="57">
        <f>SUMIF('#5'!$E:$E,'CWS Admin'!$A18,'#5'!K:K)</f>
        <v>0</v>
      </c>
      <c r="G18" s="58">
        <f t="shared" si="1"/>
        <v>0</v>
      </c>
      <c r="H18" s="9"/>
      <c r="Z18" s="2" t="s">
        <v>210</v>
      </c>
      <c r="AA18" s="2">
        <v>657680</v>
      </c>
      <c r="AB18" s="2">
        <v>5763</v>
      </c>
      <c r="AC18" s="2">
        <v>663443</v>
      </c>
    </row>
    <row r="19" spans="1:29" x14ac:dyDescent="0.25">
      <c r="A19" s="114">
        <v>145</v>
      </c>
      <c r="B19" s="115" t="str">
        <f t="shared" si="0"/>
        <v>145 Total</v>
      </c>
      <c r="C19" s="57">
        <f>SUMIF('#5'!$E:$E,'CWS Admin'!$A19,'#5'!H:H)</f>
        <v>0</v>
      </c>
      <c r="D19" s="57">
        <f>SUMIF('#5'!$E:$E,'CWS Admin'!$A19,'#5'!I:I)</f>
        <v>0</v>
      </c>
      <c r="E19" s="57">
        <f>SUMIF('#5'!$E:$E,'CWS Admin'!$A19,'#5'!J:J)</f>
        <v>0</v>
      </c>
      <c r="F19" s="57">
        <f>SUMIF('#5'!$E:$E,'CWS Admin'!$A19,'#5'!K:K)</f>
        <v>0</v>
      </c>
      <c r="G19" s="58">
        <f t="shared" si="1"/>
        <v>0</v>
      </c>
      <c r="H19" s="9"/>
      <c r="Z19" s="2" t="s">
        <v>211</v>
      </c>
      <c r="AA19" s="2">
        <v>1663122</v>
      </c>
      <c r="AB19" s="2">
        <v>14087</v>
      </c>
      <c r="AC19" s="2">
        <v>1677209</v>
      </c>
    </row>
    <row r="20" spans="1:29" x14ac:dyDescent="0.25">
      <c r="A20" s="114">
        <v>147</v>
      </c>
      <c r="B20" s="115" t="str">
        <f t="shared" si="0"/>
        <v>147 Total</v>
      </c>
      <c r="C20" s="57">
        <f>SUMIF('#5'!$E:$E,'CWS Admin'!$A20,'#5'!H:H)</f>
        <v>0</v>
      </c>
      <c r="D20" s="57">
        <f>SUMIF('#5'!$E:$E,'CWS Admin'!$A20,'#5'!I:I)</f>
        <v>0</v>
      </c>
      <c r="E20" s="57">
        <f>SUMIF('#5'!$E:$E,'CWS Admin'!$A20,'#5'!J:J)</f>
        <v>0</v>
      </c>
      <c r="F20" s="57">
        <f>SUMIF('#5'!$E:$E,'CWS Admin'!$A20,'#5'!K:K)</f>
        <v>0</v>
      </c>
      <c r="G20" s="58">
        <f t="shared" si="1"/>
        <v>0</v>
      </c>
      <c r="H20" s="9"/>
      <c r="Z20" s="2" t="s">
        <v>212</v>
      </c>
      <c r="AA20" s="2">
        <v>8843373</v>
      </c>
      <c r="AB20" s="2">
        <v>147951</v>
      </c>
      <c r="AC20" s="2">
        <v>8991324</v>
      </c>
    </row>
    <row r="21" spans="1:29" x14ac:dyDescent="0.25">
      <c r="A21" s="114">
        <v>148</v>
      </c>
      <c r="B21" s="115" t="str">
        <f t="shared" si="0"/>
        <v>148 Total</v>
      </c>
      <c r="C21" s="57">
        <f>SUMIF('#5'!$E:$E,'CWS Admin'!$A21,'#5'!H:H)</f>
        <v>0</v>
      </c>
      <c r="D21" s="57">
        <f>SUMIF('#5'!$E:$E,'CWS Admin'!$A21,'#5'!I:I)</f>
        <v>0</v>
      </c>
      <c r="E21" s="57">
        <f>SUMIF('#5'!$E:$E,'CWS Admin'!$A21,'#5'!J:J)</f>
        <v>0</v>
      </c>
      <c r="F21" s="57">
        <f>SUMIF('#5'!$E:$E,'CWS Admin'!$A21,'#5'!K:K)</f>
        <v>0</v>
      </c>
      <c r="G21" s="58">
        <f t="shared" si="1"/>
        <v>0</v>
      </c>
      <c r="H21" s="9"/>
      <c r="Z21" s="2" t="s">
        <v>213</v>
      </c>
      <c r="AA21" s="2">
        <v>516150</v>
      </c>
      <c r="AB21" s="2">
        <v>5571</v>
      </c>
      <c r="AC21" s="2">
        <v>521721</v>
      </c>
    </row>
    <row r="22" spans="1:29" x14ac:dyDescent="0.25">
      <c r="A22" s="116">
        <v>164</v>
      </c>
      <c r="B22" s="117" t="str">
        <f t="shared" si="0"/>
        <v>164 Total</v>
      </c>
      <c r="C22" s="118">
        <f>SUMIF('#5'!$E:$E,'CWS Admin'!$A22,'#5'!H:H)</f>
        <v>0</v>
      </c>
      <c r="D22" s="118">
        <f>SUMIF('#5'!$E:$E,'CWS Admin'!$A22,'#5'!I:I)</f>
        <v>0</v>
      </c>
      <c r="E22" s="118">
        <f>SUMIF('#5'!$E:$E,'CWS Admin'!$A22,'#5'!J:J)</f>
        <v>0</v>
      </c>
      <c r="F22" s="118">
        <f>SUMIF('#5'!$E:$E,'CWS Admin'!$A22,'#5'!K:K)</f>
        <v>0</v>
      </c>
      <c r="G22" s="119">
        <f t="shared" ref="G22:G31" si="2">SUM(C22:F22)</f>
        <v>0</v>
      </c>
      <c r="H22" s="9"/>
      <c r="I22" s="196" t="s">
        <v>332</v>
      </c>
      <c r="Z22" s="2" t="s">
        <v>214</v>
      </c>
      <c r="AA22" s="2">
        <v>1702083</v>
      </c>
      <c r="AB22" s="2">
        <v>9948</v>
      </c>
      <c r="AC22" s="2">
        <v>1712031</v>
      </c>
    </row>
    <row r="23" spans="1:29" x14ac:dyDescent="0.25">
      <c r="A23" s="114" t="s">
        <v>84</v>
      </c>
      <c r="B23" s="115" t="str">
        <f t="shared" si="0"/>
        <v>176 Total</v>
      </c>
      <c r="C23" s="57">
        <f>SUMIF('#5'!$E:$E,'CWS Admin'!$A23,'#5'!H:H)</f>
        <v>0</v>
      </c>
      <c r="D23" s="57">
        <f>SUMIF('#5'!$E:$E,'CWS Admin'!$A23,'#5'!I:I)</f>
        <v>0</v>
      </c>
      <c r="E23" s="57">
        <f>SUMIF('#5'!$E:$E,'CWS Admin'!$A23,'#5'!J:J)</f>
        <v>0</v>
      </c>
      <c r="F23" s="57">
        <f>SUMIF('#5'!$E:$E,'CWS Admin'!$A23,'#5'!K:K)</f>
        <v>0</v>
      </c>
      <c r="G23" s="58">
        <f t="shared" si="2"/>
        <v>0</v>
      </c>
      <c r="H23" s="196"/>
      <c r="I23" s="196" t="s">
        <v>331</v>
      </c>
      <c r="Z23" s="2" t="s">
        <v>215</v>
      </c>
      <c r="AA23" s="2">
        <v>2985627</v>
      </c>
      <c r="AB23" s="2">
        <v>27429</v>
      </c>
      <c r="AC23" s="2">
        <v>3013056</v>
      </c>
    </row>
    <row r="24" spans="1:29" x14ac:dyDescent="0.25">
      <c r="A24" s="114">
        <v>198</v>
      </c>
      <c r="B24" s="115" t="str">
        <f t="shared" si="0"/>
        <v>198 Total</v>
      </c>
      <c r="C24" s="57">
        <f>SUMIF('#5'!$E:$E,'CWS Admin'!$A24,'#5'!H:H)</f>
        <v>0</v>
      </c>
      <c r="D24" s="57">
        <f>SUMIF('#5'!$E:$E,'CWS Admin'!$A24,'#5'!I:I)</f>
        <v>0</v>
      </c>
      <c r="E24" s="57">
        <f>SUMIF('#5'!$E:$E,'CWS Admin'!$A24,'#5'!J:J)</f>
        <v>0</v>
      </c>
      <c r="F24" s="57">
        <f>SUMIF('#5'!$E:$E,'CWS Admin'!$A24,'#5'!K:K)</f>
        <v>0</v>
      </c>
      <c r="G24" s="58">
        <f t="shared" si="2"/>
        <v>0</v>
      </c>
      <c r="H24" s="9"/>
      <c r="Z24" s="2" t="s">
        <v>216</v>
      </c>
      <c r="AA24" s="2">
        <v>318804</v>
      </c>
      <c r="AB24" s="2">
        <v>1236</v>
      </c>
      <c r="AC24" s="2">
        <v>320040</v>
      </c>
    </row>
    <row r="25" spans="1:29" x14ac:dyDescent="0.25">
      <c r="A25" s="114"/>
      <c r="B25" s="115"/>
      <c r="C25" s="57">
        <f>SUMIF('#5'!$E:$E,'CWS Admin'!$A25,'#5'!H:H)</f>
        <v>0</v>
      </c>
      <c r="D25" s="57">
        <f>SUMIF('#5'!$E:$E,'CWS Admin'!$A25,'#5'!I:I)</f>
        <v>0</v>
      </c>
      <c r="E25" s="57">
        <f>SUMIF('#5'!$E:$E,'CWS Admin'!$A25,'#5'!J:J)</f>
        <v>0</v>
      </c>
      <c r="F25" s="57">
        <f>SUMIF('#5'!$E:$E,'CWS Admin'!$A25,'#5'!K:K)</f>
        <v>0</v>
      </c>
      <c r="G25" s="58">
        <f t="shared" si="2"/>
        <v>0</v>
      </c>
      <c r="H25" s="9"/>
      <c r="Z25" s="2" t="s">
        <v>217</v>
      </c>
      <c r="AA25" s="2">
        <v>11248741</v>
      </c>
      <c r="AB25" s="2">
        <v>124311</v>
      </c>
      <c r="AC25" s="2">
        <v>11373052</v>
      </c>
    </row>
    <row r="26" spans="1:29" x14ac:dyDescent="0.25">
      <c r="A26" s="114">
        <v>536</v>
      </c>
      <c r="B26" s="115" t="str">
        <f t="shared" ref="B26:B49" si="3">A26&amp;" "&amp;$A$6</f>
        <v>536 Total</v>
      </c>
      <c r="C26" s="57">
        <f>SUMIF('#5'!$E:$E,'CWS Admin'!$A26,'#5'!H:H)</f>
        <v>0</v>
      </c>
      <c r="D26" s="57">
        <f>SUMIF('#5'!$E:$E,'CWS Admin'!$A26,'#5'!I:I)</f>
        <v>0</v>
      </c>
      <c r="E26" s="57">
        <f>SUMIF('#5'!$E:$E,'CWS Admin'!$A26,'#5'!J:J)</f>
        <v>0</v>
      </c>
      <c r="F26" s="57">
        <f>SUMIF('#5'!$E:$E,'CWS Admin'!$A26,'#5'!K:K)</f>
        <v>0</v>
      </c>
      <c r="G26" s="58">
        <f t="shared" si="2"/>
        <v>0</v>
      </c>
      <c r="H26" s="9"/>
      <c r="Z26" s="2" t="s">
        <v>218</v>
      </c>
      <c r="AA26" s="2">
        <v>2009851</v>
      </c>
      <c r="AB26" s="2">
        <v>18861</v>
      </c>
      <c r="AC26" s="2">
        <v>2028712</v>
      </c>
    </row>
    <row r="27" spans="1:29" x14ac:dyDescent="0.25">
      <c r="A27" s="114">
        <v>544</v>
      </c>
      <c r="B27" s="115" t="str">
        <f t="shared" si="3"/>
        <v>544 Total</v>
      </c>
      <c r="C27" s="57">
        <f>SUMIF('#5'!$E:$E,'CWS Admin'!$A27,'#5'!H:H)</f>
        <v>0</v>
      </c>
      <c r="D27" s="57">
        <f>SUMIF('#5'!$E:$E,'CWS Admin'!$A27,'#5'!I:I)</f>
        <v>0</v>
      </c>
      <c r="E27" s="57">
        <f>SUMIF('#5'!$E:$E,'CWS Admin'!$A27,'#5'!J:J)</f>
        <v>0</v>
      </c>
      <c r="F27" s="57">
        <f>SUMIF('#5'!$E:$E,'CWS Admin'!$A27,'#5'!K:K)</f>
        <v>0</v>
      </c>
      <c r="G27" s="58">
        <f t="shared" si="2"/>
        <v>0</v>
      </c>
      <c r="H27" s="9"/>
      <c r="Z27" s="2" t="s">
        <v>219</v>
      </c>
      <c r="AA27" s="2">
        <v>529515</v>
      </c>
      <c r="AB27" s="2">
        <v>20880</v>
      </c>
      <c r="AC27" s="2">
        <v>550395</v>
      </c>
    </row>
    <row r="28" spans="1:29" x14ac:dyDescent="0.25">
      <c r="A28" s="114">
        <v>556</v>
      </c>
      <c r="B28" s="115" t="str">
        <f t="shared" si="3"/>
        <v>556 Total</v>
      </c>
      <c r="C28" s="57">
        <f>SUMIF('#5'!$E:$E,'CWS Admin'!$A28,'#5'!H:H)</f>
        <v>0</v>
      </c>
      <c r="D28" s="57">
        <f>SUMIF('#5'!$E:$E,'CWS Admin'!$A28,'#5'!I:I)</f>
        <v>0</v>
      </c>
      <c r="E28" s="57">
        <f>SUMIF('#5'!$E:$E,'CWS Admin'!$A28,'#5'!J:J)</f>
        <v>0</v>
      </c>
      <c r="F28" s="57">
        <f>SUMIF('#5'!$E:$E,'CWS Admin'!$A28,'#5'!K:K)</f>
        <v>0</v>
      </c>
      <c r="G28" s="58">
        <f t="shared" si="2"/>
        <v>0</v>
      </c>
      <c r="H28" s="9"/>
      <c r="Z28" s="2" t="s">
        <v>220</v>
      </c>
      <c r="AA28" s="2">
        <v>445365</v>
      </c>
      <c r="AB28" s="2">
        <v>11682</v>
      </c>
      <c r="AC28" s="2">
        <v>457047</v>
      </c>
    </row>
    <row r="29" spans="1:29" x14ac:dyDescent="0.25">
      <c r="A29" s="114">
        <v>557</v>
      </c>
      <c r="B29" s="115" t="str">
        <f t="shared" si="3"/>
        <v>557 Total</v>
      </c>
      <c r="C29" s="57">
        <f>SUMIF('#5'!$E:$E,'CWS Admin'!$A29,'#5'!H:H)</f>
        <v>0</v>
      </c>
      <c r="D29" s="57">
        <f>SUMIF('#5'!$E:$E,'CWS Admin'!$A29,'#5'!I:I)</f>
        <v>0</v>
      </c>
      <c r="E29" s="57">
        <f>SUMIF('#5'!$E:$E,'CWS Admin'!$A29,'#5'!J:J)</f>
        <v>0</v>
      </c>
      <c r="F29" s="57">
        <f>SUMIF('#5'!$E:$E,'CWS Admin'!$A29,'#5'!K:K)</f>
        <v>0</v>
      </c>
      <c r="G29" s="58">
        <f t="shared" si="2"/>
        <v>0</v>
      </c>
      <c r="H29" s="9"/>
      <c r="Z29" s="2" t="s">
        <v>221</v>
      </c>
      <c r="AA29" s="2">
        <v>184134318</v>
      </c>
      <c r="AB29" s="2">
        <v>2056340</v>
      </c>
      <c r="AC29" s="2">
        <v>186190658</v>
      </c>
    </row>
    <row r="30" spans="1:29" x14ac:dyDescent="0.25">
      <c r="A30" s="114">
        <v>558</v>
      </c>
      <c r="B30" s="115" t="str">
        <f t="shared" si="3"/>
        <v>558 Total</v>
      </c>
      <c r="C30" s="57">
        <f>SUMIF('#5'!$E:$E,'CWS Admin'!$A30,'#5'!H:H)</f>
        <v>0</v>
      </c>
      <c r="D30" s="57">
        <f>SUMIF('#5'!$E:$E,'CWS Admin'!$A30,'#5'!I:I)</f>
        <v>0</v>
      </c>
      <c r="E30" s="57">
        <f>SUMIF('#5'!$E:$E,'CWS Admin'!$A30,'#5'!J:J)</f>
        <v>0</v>
      </c>
      <c r="F30" s="57">
        <f>SUMIF('#5'!$E:$E,'CWS Admin'!$A30,'#5'!K:K)</f>
        <v>0</v>
      </c>
      <c r="G30" s="58">
        <f t="shared" si="2"/>
        <v>0</v>
      </c>
      <c r="H30" s="9"/>
      <c r="Z30" s="2" t="s">
        <v>222</v>
      </c>
      <c r="AA30" s="2">
        <v>1604544</v>
      </c>
      <c r="AB30" s="2">
        <v>15595</v>
      </c>
      <c r="AC30" s="2">
        <v>1620139</v>
      </c>
    </row>
    <row r="31" spans="1:29" x14ac:dyDescent="0.25">
      <c r="A31" s="114">
        <v>575</v>
      </c>
      <c r="B31" s="115" t="str">
        <f t="shared" si="3"/>
        <v>575 Total</v>
      </c>
      <c r="C31" s="57">
        <f>SUMIF('#5'!$E:$E,'CWS Admin'!$A31,'#5'!H:H)</f>
        <v>0</v>
      </c>
      <c r="D31" s="57">
        <f>SUMIF('#5'!$E:$E,'CWS Admin'!$A31,'#5'!I:I)</f>
        <v>0</v>
      </c>
      <c r="E31" s="57">
        <f>SUMIF('#5'!$E:$E,'CWS Admin'!$A31,'#5'!J:J)</f>
        <v>0</v>
      </c>
      <c r="F31" s="57">
        <f>SUMIF('#5'!$E:$E,'CWS Admin'!$A31,'#5'!K:K)</f>
        <v>0</v>
      </c>
      <c r="G31" s="58">
        <f t="shared" si="2"/>
        <v>0</v>
      </c>
      <c r="H31" s="9"/>
      <c r="Z31" s="2" t="s">
        <v>223</v>
      </c>
      <c r="AA31" s="2">
        <v>1181635</v>
      </c>
      <c r="AB31" s="2">
        <v>5095</v>
      </c>
      <c r="AC31" s="2">
        <v>1186730</v>
      </c>
    </row>
    <row r="32" spans="1:29" x14ac:dyDescent="0.25">
      <c r="A32" s="116" t="s">
        <v>1</v>
      </c>
      <c r="B32" s="117" t="str">
        <f t="shared" si="3"/>
        <v>596 Total</v>
      </c>
      <c r="C32" s="118">
        <f>SUMIF('#5'!$E:$E,'CWS Admin'!$A32,'#5'!H:H)</f>
        <v>0</v>
      </c>
      <c r="D32" s="118">
        <f>SUMIF('#5'!$E:$E,'CWS Admin'!$A32,'#5'!I:I)</f>
        <v>0</v>
      </c>
      <c r="E32" s="118">
        <f>SUMIF('#5'!$E:$E,'CWS Admin'!$A32,'#5'!J:J)</f>
        <v>0</v>
      </c>
      <c r="F32" s="118">
        <f>SUMIF('#5'!$E:$E,'CWS Admin'!$A32,'#5'!K:K)</f>
        <v>0</v>
      </c>
      <c r="G32" s="119">
        <f>SUM(C32:F32)</f>
        <v>0</v>
      </c>
      <c r="H32" s="9"/>
      <c r="I32" s="196" t="s">
        <v>332</v>
      </c>
      <c r="Z32" s="2" t="s">
        <v>224</v>
      </c>
      <c r="AA32" s="2">
        <v>332958</v>
      </c>
      <c r="AB32" s="2">
        <v>2517</v>
      </c>
      <c r="AC32" s="2">
        <v>335475</v>
      </c>
    </row>
    <row r="33" spans="1:29" x14ac:dyDescent="0.25">
      <c r="A33" s="114">
        <v>718</v>
      </c>
      <c r="B33" s="115" t="str">
        <f t="shared" si="3"/>
        <v>718 Total</v>
      </c>
      <c r="C33" s="57">
        <f>SUMIF('#5'!$E:$E,'CWS Admin'!$A33,'#5'!H:H)</f>
        <v>0</v>
      </c>
      <c r="D33" s="57">
        <f>SUMIF('#5'!$E:$E,'CWS Admin'!$A33,'#5'!I:I)</f>
        <v>0</v>
      </c>
      <c r="E33" s="57">
        <f>SUMIF('#5'!$E:$E,'CWS Admin'!$A33,'#5'!J:J)</f>
        <v>0</v>
      </c>
      <c r="F33" s="57">
        <f>SUMIF('#5'!$E:$E,'CWS Admin'!$A33,'#5'!K:K)</f>
        <v>0</v>
      </c>
      <c r="G33" s="58">
        <f t="shared" ref="G33:G49" si="4">SUM(C33:F33)</f>
        <v>0</v>
      </c>
      <c r="H33" s="9"/>
      <c r="I33" s="196" t="s">
        <v>331</v>
      </c>
      <c r="Z33" s="2" t="s">
        <v>225</v>
      </c>
      <c r="AA33" s="2">
        <v>2433112</v>
      </c>
      <c r="AB33" s="2">
        <v>23218</v>
      </c>
      <c r="AC33" s="2">
        <v>2456330</v>
      </c>
    </row>
    <row r="34" spans="1:29" x14ac:dyDescent="0.25">
      <c r="A34" s="114">
        <v>730</v>
      </c>
      <c r="B34" s="115" t="str">
        <f t="shared" si="3"/>
        <v>730 Total</v>
      </c>
      <c r="C34" s="57">
        <f>SUMIF('#5'!$E:$E,'CWS Admin'!$A34,'#5'!H:H)</f>
        <v>0</v>
      </c>
      <c r="D34" s="57">
        <f>SUMIF('#5'!$E:$E,'CWS Admin'!$A34,'#5'!I:I)</f>
        <v>0</v>
      </c>
      <c r="E34" s="57">
        <f>SUMIF('#5'!$E:$E,'CWS Admin'!$A34,'#5'!J:J)</f>
        <v>0</v>
      </c>
      <c r="F34" s="57">
        <f>SUMIF('#5'!$E:$E,'CWS Admin'!$A34,'#5'!K:K)</f>
        <v>0</v>
      </c>
      <c r="G34" s="58">
        <f t="shared" si="4"/>
        <v>0</v>
      </c>
      <c r="H34" s="9"/>
      <c r="Z34" s="2" t="s">
        <v>226</v>
      </c>
      <c r="AA34" s="2">
        <v>3036963</v>
      </c>
      <c r="AB34" s="2">
        <v>53771</v>
      </c>
      <c r="AC34" s="2">
        <v>3090734</v>
      </c>
    </row>
    <row r="35" spans="1:29" x14ac:dyDescent="0.25">
      <c r="A35" s="114">
        <v>701</v>
      </c>
      <c r="B35" s="115" t="str">
        <f t="shared" si="3"/>
        <v>701 Total</v>
      </c>
      <c r="C35" s="57">
        <f>SUMIF('#5'!$E:$E,'CWS Admin'!$A35,'#5'!H:H)</f>
        <v>0</v>
      </c>
      <c r="D35" s="57">
        <f>SUMIF('#5'!$E:$E,'CWS Admin'!$A35,'#5'!I:I)</f>
        <v>0</v>
      </c>
      <c r="E35" s="57">
        <f>SUMIF('#5'!$E:$E,'CWS Admin'!$A35,'#5'!J:J)</f>
        <v>0</v>
      </c>
      <c r="F35" s="57">
        <f>SUMIF('#5'!$E:$E,'CWS Admin'!$A35,'#5'!K:K)</f>
        <v>0</v>
      </c>
      <c r="G35" s="58">
        <f t="shared" si="4"/>
        <v>0</v>
      </c>
      <c r="H35" s="9"/>
      <c r="Z35" s="2" t="s">
        <v>227</v>
      </c>
      <c r="AA35" s="2">
        <v>164391</v>
      </c>
      <c r="AB35" s="2">
        <v>1053</v>
      </c>
      <c r="AC35" s="2">
        <v>165444</v>
      </c>
    </row>
    <row r="36" spans="1:29" x14ac:dyDescent="0.25">
      <c r="A36" s="114">
        <v>707</v>
      </c>
      <c r="B36" s="115" t="str">
        <f t="shared" si="3"/>
        <v>707 Total</v>
      </c>
      <c r="C36" s="57">
        <f>SUMIF('#5'!$E:$E,'CWS Admin'!$A36,'#5'!H:H)</f>
        <v>0</v>
      </c>
      <c r="D36" s="57">
        <f>SUMIF('#5'!$E:$E,'CWS Admin'!$A36,'#5'!I:I)</f>
        <v>0</v>
      </c>
      <c r="E36" s="57">
        <f>SUMIF('#5'!$E:$E,'CWS Admin'!$A36,'#5'!J:J)</f>
        <v>0</v>
      </c>
      <c r="F36" s="57">
        <f>SUMIF('#5'!$E:$E,'CWS Admin'!$A36,'#5'!K:K)</f>
        <v>0</v>
      </c>
      <c r="G36" s="58">
        <f t="shared" si="4"/>
        <v>0</v>
      </c>
      <c r="H36" s="9"/>
      <c r="Z36" s="2" t="s">
        <v>228</v>
      </c>
      <c r="AA36" s="2">
        <v>188709</v>
      </c>
      <c r="AB36" s="2">
        <v>7065</v>
      </c>
      <c r="AC36" s="2">
        <v>195774</v>
      </c>
    </row>
    <row r="37" spans="1:29" x14ac:dyDescent="0.25">
      <c r="A37" s="114">
        <v>732</v>
      </c>
      <c r="B37" s="115" t="str">
        <f t="shared" si="3"/>
        <v>732 Total</v>
      </c>
      <c r="C37" s="57">
        <f>SUMIF('#5'!$E:$E,'CWS Admin'!$A37,'#5'!H:H)</f>
        <v>0</v>
      </c>
      <c r="D37" s="57">
        <f>SUMIF('#5'!$E:$E,'CWS Admin'!$A37,'#5'!I:I)</f>
        <v>0</v>
      </c>
      <c r="E37" s="57">
        <f>SUMIF('#5'!$E:$E,'CWS Admin'!$A37,'#5'!J:J)</f>
        <v>0</v>
      </c>
      <c r="F37" s="57">
        <f>SUMIF('#5'!$E:$E,'CWS Admin'!$A37,'#5'!K:K)</f>
        <v>0</v>
      </c>
      <c r="G37" s="58">
        <f t="shared" ref="G37" si="5">SUM(C37:F37)</f>
        <v>0</v>
      </c>
      <c r="H37" s="9"/>
      <c r="Z37" s="2" t="s">
        <v>229</v>
      </c>
      <c r="AA37" s="2">
        <v>2421407</v>
      </c>
      <c r="AB37" s="2">
        <v>45700</v>
      </c>
      <c r="AC37" s="2">
        <v>2467107</v>
      </c>
    </row>
    <row r="38" spans="1:29" x14ac:dyDescent="0.25">
      <c r="A38" s="114">
        <v>733</v>
      </c>
      <c r="B38" s="115" t="str">
        <f t="shared" si="3"/>
        <v>733 Total</v>
      </c>
      <c r="C38" s="57">
        <f>SUMIF('#5'!$E:$E,'CWS Admin'!$A38,'#5'!H:H)</f>
        <v>0</v>
      </c>
      <c r="D38" s="57">
        <f>SUMIF('#5'!$E:$E,'CWS Admin'!$A38,'#5'!I:I)</f>
        <v>0</v>
      </c>
      <c r="E38" s="57">
        <f>SUMIF('#5'!$E:$E,'CWS Admin'!$A38,'#5'!J:J)</f>
        <v>0</v>
      </c>
      <c r="F38" s="57">
        <f>SUMIF('#5'!$E:$E,'CWS Admin'!$A38,'#5'!K:K)</f>
        <v>0</v>
      </c>
      <c r="G38" s="58">
        <f t="shared" si="4"/>
        <v>0</v>
      </c>
      <c r="H38" s="9"/>
      <c r="Z38" s="2" t="s">
        <v>230</v>
      </c>
      <c r="AA38" s="2">
        <v>821135</v>
      </c>
      <c r="AB38" s="2">
        <v>8424</v>
      </c>
      <c r="AC38" s="2">
        <v>829559</v>
      </c>
    </row>
    <row r="39" spans="1:29" x14ac:dyDescent="0.25">
      <c r="A39" s="114">
        <v>818</v>
      </c>
      <c r="B39" s="115" t="str">
        <f t="shared" si="3"/>
        <v>818 Total</v>
      </c>
      <c r="C39" s="57">
        <f>SUMIF('#5'!$E:$E,'CWS Admin'!$A39,'#5'!H:H)</f>
        <v>0</v>
      </c>
      <c r="D39" s="57">
        <f>SUMIF('#5'!$E:$E,'CWS Admin'!$A39,'#5'!I:I)</f>
        <v>0</v>
      </c>
      <c r="E39" s="57">
        <f>SUMIF('#5'!$E:$E,'CWS Admin'!$A39,'#5'!J:J)</f>
        <v>0</v>
      </c>
      <c r="F39" s="57">
        <f>SUMIF('#5'!$E:$E,'CWS Admin'!$A39,'#5'!K:K)</f>
        <v>0</v>
      </c>
      <c r="G39" s="58">
        <f t="shared" si="4"/>
        <v>0</v>
      </c>
      <c r="H39" s="9"/>
      <c r="Z39" s="2" t="s">
        <v>231</v>
      </c>
      <c r="AA39" s="2">
        <v>499998</v>
      </c>
      <c r="AB39" s="2">
        <v>3648</v>
      </c>
      <c r="AC39" s="2">
        <v>503646</v>
      </c>
    </row>
    <row r="40" spans="1:29" x14ac:dyDescent="0.25">
      <c r="A40" s="114">
        <v>828</v>
      </c>
      <c r="B40" s="115" t="str">
        <f t="shared" si="3"/>
        <v>828 Total</v>
      </c>
      <c r="C40" s="57">
        <f>SUMIF('#5'!$E:$E,'CWS Admin'!$A40,'#5'!H:H)</f>
        <v>0</v>
      </c>
      <c r="D40" s="57">
        <f>SUMIF('#5'!$E:$E,'CWS Admin'!$A40,'#5'!I:I)</f>
        <v>0</v>
      </c>
      <c r="E40" s="57">
        <f>SUMIF('#5'!$E:$E,'CWS Admin'!$A40,'#5'!J:J)</f>
        <v>0</v>
      </c>
      <c r="F40" s="57">
        <f>SUMIF('#5'!$E:$E,'CWS Admin'!$A40,'#5'!K:K)</f>
        <v>0</v>
      </c>
      <c r="G40" s="58">
        <f t="shared" si="4"/>
        <v>0</v>
      </c>
      <c r="H40" s="9"/>
      <c r="Z40" s="2" t="s">
        <v>232</v>
      </c>
      <c r="AA40" s="2">
        <v>26513874</v>
      </c>
      <c r="AB40" s="2">
        <v>231312</v>
      </c>
      <c r="AC40" s="2">
        <v>26745186</v>
      </c>
    </row>
    <row r="41" spans="1:29" x14ac:dyDescent="0.25">
      <c r="A41" s="114">
        <v>837</v>
      </c>
      <c r="B41" s="115" t="str">
        <f t="shared" si="3"/>
        <v>837 Total</v>
      </c>
      <c r="C41" s="57">
        <f>SUMIF('#5'!$E:$E,'CWS Admin'!$A41,'#5'!H:H)</f>
        <v>0</v>
      </c>
      <c r="D41" s="57">
        <f>SUMIF('#5'!$E:$E,'CWS Admin'!$A41,'#5'!I:I)</f>
        <v>0</v>
      </c>
      <c r="E41" s="57">
        <f>SUMIF('#5'!$E:$E,'CWS Admin'!$A41,'#5'!J:J)</f>
        <v>0</v>
      </c>
      <c r="F41" s="57">
        <f>SUMIF('#5'!$E:$E,'CWS Admin'!$A41,'#5'!K:K)</f>
        <v>0</v>
      </c>
      <c r="G41" s="58">
        <f t="shared" si="4"/>
        <v>0</v>
      </c>
      <c r="H41" s="9"/>
      <c r="Z41" s="2" t="s">
        <v>233</v>
      </c>
      <c r="AA41" s="2">
        <v>3448338</v>
      </c>
      <c r="AB41" s="2">
        <v>18864</v>
      </c>
      <c r="AC41" s="2">
        <v>3467202</v>
      </c>
    </row>
    <row r="42" spans="1:29" x14ac:dyDescent="0.25">
      <c r="A42" s="114">
        <v>838</v>
      </c>
      <c r="B42" s="115" t="str">
        <f t="shared" si="3"/>
        <v>838 Total</v>
      </c>
      <c r="C42" s="57">
        <f>SUMIF('#5'!$E:$E,'CWS Admin'!$A42,'#5'!H:H)</f>
        <v>0</v>
      </c>
      <c r="D42" s="57">
        <f>SUMIF('#5'!$E:$E,'CWS Admin'!$A42,'#5'!I:I)</f>
        <v>0</v>
      </c>
      <c r="E42" s="57">
        <f>SUMIF('#5'!$E:$E,'CWS Admin'!$A42,'#5'!J:J)</f>
        <v>0</v>
      </c>
      <c r="F42" s="57">
        <f>SUMIF('#5'!$E:$E,'CWS Admin'!$A42,'#5'!K:K)</f>
        <v>0</v>
      </c>
      <c r="G42" s="58">
        <f t="shared" si="4"/>
        <v>0</v>
      </c>
      <c r="H42" s="9"/>
      <c r="Z42" s="2" t="s">
        <v>234</v>
      </c>
      <c r="AA42" s="2">
        <v>431888</v>
      </c>
      <c r="AB42" s="2">
        <v>4518</v>
      </c>
      <c r="AC42" s="2">
        <v>436406</v>
      </c>
    </row>
    <row r="43" spans="1:29" x14ac:dyDescent="0.25">
      <c r="A43" s="114">
        <v>839</v>
      </c>
      <c r="B43" s="115" t="str">
        <f t="shared" si="3"/>
        <v>839 Total</v>
      </c>
      <c r="C43" s="57">
        <f>SUMIF('#5'!$E:$E,'CWS Admin'!$A43,'#5'!H:H)</f>
        <v>0</v>
      </c>
      <c r="D43" s="57">
        <f>SUMIF('#5'!$E:$E,'CWS Admin'!$A43,'#5'!I:I)</f>
        <v>0</v>
      </c>
      <c r="E43" s="57">
        <f>SUMIF('#5'!$E:$E,'CWS Admin'!$A43,'#5'!J:J)</f>
        <v>0</v>
      </c>
      <c r="F43" s="57">
        <f>SUMIF('#5'!$E:$E,'CWS Admin'!$A43,'#5'!K:K)</f>
        <v>0</v>
      </c>
      <c r="G43" s="58">
        <f t="shared" si="4"/>
        <v>0</v>
      </c>
      <c r="H43" s="9"/>
      <c r="Z43" s="2" t="s">
        <v>235</v>
      </c>
      <c r="AA43" s="2">
        <v>28541501</v>
      </c>
      <c r="AB43" s="2">
        <v>229923</v>
      </c>
      <c r="AC43" s="2">
        <v>28771424</v>
      </c>
    </row>
    <row r="44" spans="1:29" x14ac:dyDescent="0.25">
      <c r="A44" s="114">
        <v>840</v>
      </c>
      <c r="B44" s="115" t="str">
        <f t="shared" si="3"/>
        <v>840 Total</v>
      </c>
      <c r="C44" s="57">
        <f>SUMIF('#5'!$E:$E,'CWS Admin'!$A44,'#5'!H:H)</f>
        <v>0</v>
      </c>
      <c r="D44" s="57">
        <f>SUMIF('#5'!$E:$E,'CWS Admin'!$A44,'#5'!I:I)</f>
        <v>0</v>
      </c>
      <c r="E44" s="57">
        <f>SUMIF('#5'!$E:$E,'CWS Admin'!$A44,'#5'!J:J)</f>
        <v>0</v>
      </c>
      <c r="F44" s="57">
        <f>SUMIF('#5'!$E:$E,'CWS Admin'!$A44,'#5'!K:K)</f>
        <v>0</v>
      </c>
      <c r="G44" s="58">
        <f t="shared" si="4"/>
        <v>0</v>
      </c>
      <c r="H44" s="9"/>
      <c r="Z44" s="2" t="s">
        <v>236</v>
      </c>
      <c r="AA44" s="2">
        <v>21527404</v>
      </c>
      <c r="AB44" s="2">
        <v>221889</v>
      </c>
      <c r="AC44" s="2">
        <v>21749293</v>
      </c>
    </row>
    <row r="45" spans="1:29" x14ac:dyDescent="0.25">
      <c r="A45" s="114">
        <v>841</v>
      </c>
      <c r="B45" s="115" t="str">
        <f t="shared" si="3"/>
        <v>841 Total</v>
      </c>
      <c r="C45" s="57">
        <f>SUMIF('#5'!$E:$E,'CWS Admin'!$A45,'#5'!H:H)</f>
        <v>0</v>
      </c>
      <c r="D45" s="57">
        <f>SUMIF('#5'!$E:$E,'CWS Admin'!$A45,'#5'!I:I)</f>
        <v>0</v>
      </c>
      <c r="E45" s="57">
        <f>SUMIF('#5'!$E:$E,'CWS Admin'!$A45,'#5'!J:J)</f>
        <v>0</v>
      </c>
      <c r="F45" s="57">
        <f>SUMIF('#5'!$E:$E,'CWS Admin'!$A45,'#5'!K:K)</f>
        <v>0</v>
      </c>
      <c r="G45" s="58">
        <f t="shared" si="4"/>
        <v>0</v>
      </c>
      <c r="H45" s="9"/>
      <c r="Z45" s="2" t="s">
        <v>237</v>
      </c>
      <c r="AA45" s="2">
        <v>567569</v>
      </c>
      <c r="AB45" s="2">
        <v>2492</v>
      </c>
      <c r="AC45" s="2">
        <v>570061</v>
      </c>
    </row>
    <row r="46" spans="1:29" x14ac:dyDescent="0.25">
      <c r="A46" s="114">
        <v>842</v>
      </c>
      <c r="B46" s="115" t="str">
        <f t="shared" si="3"/>
        <v>842 Total</v>
      </c>
      <c r="C46" s="57">
        <f>SUMIF('#5'!$E:$E,'CWS Admin'!$A46,'#5'!H:H)</f>
        <v>0</v>
      </c>
      <c r="D46" s="57">
        <f>SUMIF('#5'!$E:$E,'CWS Admin'!$A46,'#5'!I:I)</f>
        <v>0</v>
      </c>
      <c r="E46" s="57">
        <f>SUMIF('#5'!$E:$E,'CWS Admin'!$A46,'#5'!J:J)</f>
        <v>0</v>
      </c>
      <c r="F46" s="57">
        <f>SUMIF('#5'!$E:$E,'CWS Admin'!$A46,'#5'!K:K)</f>
        <v>0</v>
      </c>
      <c r="G46" s="58">
        <f t="shared" si="4"/>
        <v>0</v>
      </c>
      <c r="H46" s="9"/>
      <c r="Z46" s="2" t="s">
        <v>238</v>
      </c>
      <c r="AA46" s="2">
        <v>19156730</v>
      </c>
      <c r="AB46" s="2">
        <v>246296</v>
      </c>
      <c r="AC46" s="2">
        <v>19403026</v>
      </c>
    </row>
    <row r="47" spans="1:29" x14ac:dyDescent="0.25">
      <c r="A47" s="114">
        <v>863</v>
      </c>
      <c r="B47" s="115" t="str">
        <f t="shared" si="3"/>
        <v>863 Total</v>
      </c>
      <c r="C47" s="57">
        <f>SUMIF('#5'!$E:$E,'CWS Admin'!$A47,'#5'!H:H)</f>
        <v>0</v>
      </c>
      <c r="D47" s="57">
        <f>SUMIF('#5'!$E:$E,'CWS Admin'!$A47,'#5'!I:I)</f>
        <v>0</v>
      </c>
      <c r="E47" s="57">
        <f>SUMIF('#5'!$E:$E,'CWS Admin'!$A47,'#5'!J:J)</f>
        <v>0</v>
      </c>
      <c r="F47" s="57">
        <f>SUMIF('#5'!$E:$E,'CWS Admin'!$A47,'#5'!K:K)</f>
        <v>0</v>
      </c>
      <c r="G47" s="58">
        <f t="shared" si="4"/>
        <v>0</v>
      </c>
      <c r="H47" s="9"/>
      <c r="Z47" s="2" t="s">
        <v>239</v>
      </c>
      <c r="AA47" s="2">
        <v>32951062</v>
      </c>
      <c r="AB47" s="2">
        <v>375262</v>
      </c>
      <c r="AC47" s="2">
        <v>33326324</v>
      </c>
    </row>
    <row r="48" spans="1:29" x14ac:dyDescent="0.25">
      <c r="A48" s="114">
        <v>864</v>
      </c>
      <c r="B48" s="115" t="str">
        <f t="shared" si="3"/>
        <v>864 Total</v>
      </c>
      <c r="C48" s="57">
        <f>SUMIF('#5'!$E:$E,'CWS Admin'!$A48,'#5'!H:H)</f>
        <v>0</v>
      </c>
      <c r="D48" s="57">
        <f>SUMIF('#5'!$E:$E,'CWS Admin'!$A48,'#5'!I:I)</f>
        <v>0</v>
      </c>
      <c r="E48" s="57">
        <f>SUMIF('#5'!$E:$E,'CWS Admin'!$A48,'#5'!J:J)</f>
        <v>0</v>
      </c>
      <c r="F48" s="57">
        <f>SUMIF('#5'!$E:$E,'CWS Admin'!$A48,'#5'!K:K)</f>
        <v>0</v>
      </c>
      <c r="G48" s="58">
        <f t="shared" si="4"/>
        <v>0</v>
      </c>
      <c r="H48" s="9"/>
      <c r="Z48" s="2" t="s">
        <v>240</v>
      </c>
      <c r="AA48" s="2">
        <v>6858287</v>
      </c>
      <c r="AB48" s="2">
        <v>130455</v>
      </c>
      <c r="AC48" s="2">
        <v>6988742</v>
      </c>
    </row>
    <row r="49" spans="1:29" x14ac:dyDescent="0.25">
      <c r="A49" s="114">
        <v>865</v>
      </c>
      <c r="B49" s="115" t="str">
        <f t="shared" si="3"/>
        <v>865 Total</v>
      </c>
      <c r="C49" s="57">
        <f>SUMIF('#5'!$E:$E,'CWS Admin'!$A49,'#5'!H:H)</f>
        <v>0</v>
      </c>
      <c r="D49" s="57">
        <f>SUMIF('#5'!$E:$E,'CWS Admin'!$A49,'#5'!I:I)</f>
        <v>0</v>
      </c>
      <c r="E49" s="57">
        <f>SUMIF('#5'!$E:$E,'CWS Admin'!$A49,'#5'!J:J)</f>
        <v>0</v>
      </c>
      <c r="F49" s="57">
        <f>SUMIF('#5'!$E:$E,'CWS Admin'!$A49,'#5'!K:K)</f>
        <v>0</v>
      </c>
      <c r="G49" s="58">
        <f t="shared" si="4"/>
        <v>0</v>
      </c>
      <c r="H49" s="9"/>
      <c r="Z49" s="2" t="s">
        <v>241</v>
      </c>
      <c r="AA49" s="2">
        <v>7746534</v>
      </c>
      <c r="AB49" s="2">
        <v>139670</v>
      </c>
      <c r="AC49" s="2">
        <v>7886204</v>
      </c>
    </row>
    <row r="50" spans="1:29" s="5" customFormat="1" x14ac:dyDescent="0.25">
      <c r="A50" s="29" t="s">
        <v>34</v>
      </c>
      <c r="B50" s="29"/>
      <c r="C50" s="184">
        <f>SUM(C8:C49)</f>
        <v>0</v>
      </c>
      <c r="D50" s="184">
        <f>SUM(D8:D49)</f>
        <v>0</v>
      </c>
      <c r="E50" s="184">
        <f>SUM(E8:E49)</f>
        <v>0</v>
      </c>
      <c r="F50" s="184">
        <f>SUM(F8:F49)</f>
        <v>0</v>
      </c>
      <c r="G50" s="184">
        <f>SUM(G8:G49)</f>
        <v>0</v>
      </c>
      <c r="H50" s="9"/>
      <c r="Z50" s="2" t="s">
        <v>242</v>
      </c>
      <c r="AA50" s="2">
        <v>2968460</v>
      </c>
      <c r="AB50" s="2">
        <v>29687</v>
      </c>
      <c r="AC50" s="2">
        <v>2998147</v>
      </c>
    </row>
    <row r="51" spans="1:29" s="27" customFormat="1" x14ac:dyDescent="0.25">
      <c r="A51" s="78"/>
      <c r="B51" s="78"/>
      <c r="C51" s="110"/>
      <c r="D51" s="110"/>
      <c r="E51" s="110"/>
      <c r="F51" s="110"/>
      <c r="G51" s="110"/>
      <c r="H51" s="9"/>
      <c r="Z51" s="2" t="s">
        <v>243</v>
      </c>
      <c r="AA51" s="2">
        <v>4287200</v>
      </c>
      <c r="AB51" s="2">
        <v>32260</v>
      </c>
      <c r="AC51" s="2">
        <v>4319460</v>
      </c>
    </row>
    <row r="52" spans="1:29" s="27" customFormat="1" x14ac:dyDescent="0.25">
      <c r="A52" s="78"/>
      <c r="B52" s="78"/>
      <c r="C52" s="110"/>
      <c r="D52" s="110"/>
      <c r="E52" s="110"/>
      <c r="F52" s="110"/>
      <c r="G52" s="110"/>
      <c r="H52" s="9"/>
      <c r="Z52" s="2" t="s">
        <v>244</v>
      </c>
      <c r="AA52" s="2">
        <v>2905005</v>
      </c>
      <c r="AB52" s="2">
        <v>24230</v>
      </c>
      <c r="AC52" s="2">
        <v>2929235</v>
      </c>
    </row>
    <row r="53" spans="1:29" x14ac:dyDescent="0.25">
      <c r="A53" s="10"/>
      <c r="C53" s="10"/>
      <c r="D53" s="10"/>
      <c r="E53" s="10"/>
      <c r="F53" s="10"/>
      <c r="G53" s="10"/>
      <c r="H53" s="9"/>
      <c r="Z53" s="2" t="s">
        <v>245</v>
      </c>
      <c r="AA53" s="2">
        <v>21699569</v>
      </c>
      <c r="AB53" s="2">
        <v>161166</v>
      </c>
      <c r="AC53" s="2">
        <v>21860735</v>
      </c>
    </row>
    <row r="54" spans="1:29" x14ac:dyDescent="0.25">
      <c r="A54" s="10"/>
      <c r="C54" s="10"/>
      <c r="D54" s="10"/>
      <c r="E54" s="10"/>
      <c r="F54" s="10"/>
      <c r="G54" s="10"/>
      <c r="H54" s="9"/>
      <c r="Z54" s="2" t="s">
        <v>246</v>
      </c>
      <c r="AA54" s="2">
        <v>1507784</v>
      </c>
      <c r="AB54" s="2">
        <v>18859</v>
      </c>
      <c r="AC54" s="2">
        <v>1526643</v>
      </c>
    </row>
    <row r="55" spans="1:29" x14ac:dyDescent="0.25">
      <c r="A55" s="5" t="s">
        <v>47</v>
      </c>
      <c r="C55" s="10"/>
      <c r="D55" s="10"/>
      <c r="E55" s="10"/>
      <c r="F55" s="10"/>
      <c r="G55" s="10"/>
      <c r="H55" s="9"/>
      <c r="Z55" s="2" t="s">
        <v>247</v>
      </c>
      <c r="AA55" s="2">
        <v>1772944</v>
      </c>
      <c r="AB55" s="2">
        <v>34165</v>
      </c>
      <c r="AC55" s="2">
        <v>1807109</v>
      </c>
    </row>
    <row r="56" spans="1:29" x14ac:dyDescent="0.25">
      <c r="A56" s="29" t="s">
        <v>23</v>
      </c>
      <c r="B56" s="29"/>
      <c r="C56" s="30" t="s">
        <v>24</v>
      </c>
      <c r="D56" s="30" t="s">
        <v>25</v>
      </c>
      <c r="E56" s="30" t="s">
        <v>26</v>
      </c>
      <c r="F56" s="30" t="s">
        <v>27</v>
      </c>
      <c r="G56" s="30" t="s">
        <v>13</v>
      </c>
      <c r="H56" s="9"/>
      <c r="Z56" s="2" t="s">
        <v>248</v>
      </c>
      <c r="AA56" s="2">
        <v>134277</v>
      </c>
      <c r="AB56" s="2">
        <v>1451</v>
      </c>
      <c r="AC56" s="2">
        <v>135728</v>
      </c>
    </row>
    <row r="57" spans="1:29" x14ac:dyDescent="0.25">
      <c r="A57" s="57" t="s">
        <v>2</v>
      </c>
      <c r="B57" s="56" t="str">
        <f>A57&amp;" "&amp;$A$6</f>
        <v>808 Total</v>
      </c>
      <c r="C57" s="57" t="str">
        <f>IF(ISERROR(VLOOKUP($B57,'#5'!$E:$K,4,FALSE)),"-",((VLOOKUP($B57,'#5'!$E:$K,4,FALSE))))</f>
        <v>-</v>
      </c>
      <c r="D57" s="57"/>
      <c r="E57" s="57" t="str">
        <f>IF(ISERROR(VLOOKUP($B57,'#5'!$E:$K,6,FALSE)),"-",((VLOOKUP($B57,'#5'!$E:$K,6,FALSE))))</f>
        <v>-</v>
      </c>
      <c r="F57" s="57"/>
      <c r="G57" s="58">
        <f t="shared" ref="G57:G60" si="6">SUM(C57:F57)</f>
        <v>0</v>
      </c>
      <c r="H57" s="9"/>
      <c r="Z57" s="2" t="s">
        <v>249</v>
      </c>
      <c r="AA57" s="2">
        <v>528349</v>
      </c>
      <c r="AB57" s="2">
        <v>9023</v>
      </c>
      <c r="AC57" s="2">
        <v>537372</v>
      </c>
    </row>
    <row r="58" spans="1:29" x14ac:dyDescent="0.25">
      <c r="A58" s="431" t="s">
        <v>279</v>
      </c>
      <c r="B58" s="433"/>
      <c r="C58" s="431"/>
      <c r="D58" s="431">
        <f>VLOOKUP(B5,$Z:$AC,2,FALSE)</f>
        <v>0</v>
      </c>
      <c r="E58" s="431"/>
      <c r="F58" s="431"/>
      <c r="G58" s="432">
        <f t="shared" si="6"/>
        <v>0</v>
      </c>
      <c r="H58" s="9"/>
      <c r="I58" s="196" t="s">
        <v>333</v>
      </c>
      <c r="Z58" s="2" t="s">
        <v>250</v>
      </c>
      <c r="AA58" s="2">
        <v>1787683</v>
      </c>
      <c r="AB58" s="2">
        <v>26980</v>
      </c>
      <c r="AC58" s="2">
        <v>1814663</v>
      </c>
    </row>
    <row r="59" spans="1:29" x14ac:dyDescent="0.25">
      <c r="A59" s="431" t="s">
        <v>280</v>
      </c>
      <c r="B59" s="433"/>
      <c r="C59" s="431"/>
      <c r="D59" s="431">
        <f>VLOOKUP(B5,$Z:$AC,3,FALSE)</f>
        <v>0</v>
      </c>
      <c r="E59" s="431"/>
      <c r="F59" s="431"/>
      <c r="G59" s="432">
        <f t="shared" si="6"/>
        <v>0</v>
      </c>
      <c r="H59" s="9"/>
      <c r="I59" s="196" t="s">
        <v>333</v>
      </c>
      <c r="Z59" s="2" t="s">
        <v>251</v>
      </c>
      <c r="AA59" s="2">
        <v>4246289</v>
      </c>
      <c r="AB59" s="2">
        <v>74636</v>
      </c>
      <c r="AC59" s="2">
        <v>4320925</v>
      </c>
    </row>
    <row r="60" spans="1:29" x14ac:dyDescent="0.25">
      <c r="A60" s="431" t="s">
        <v>281</v>
      </c>
      <c r="B60" s="433"/>
      <c r="C60" s="431"/>
      <c r="D60" s="431"/>
      <c r="E60" s="431"/>
      <c r="F60" s="431">
        <f>+F61-F57</f>
        <v>0</v>
      </c>
      <c r="G60" s="432">
        <f t="shared" si="6"/>
        <v>0</v>
      </c>
      <c r="H60" s="9"/>
      <c r="I60" s="196" t="s">
        <v>282</v>
      </c>
      <c r="Z60" s="2" t="s">
        <v>278</v>
      </c>
      <c r="AA60" s="2">
        <v>4919092</v>
      </c>
      <c r="AB60" s="2">
        <v>40951</v>
      </c>
      <c r="AC60" s="2">
        <v>4960043</v>
      </c>
    </row>
    <row r="61" spans="1:29" x14ac:dyDescent="0.25">
      <c r="A61" s="29" t="s">
        <v>34</v>
      </c>
      <c r="B61" s="29"/>
      <c r="C61" s="184">
        <f>SUM(C57)</f>
        <v>0</v>
      </c>
      <c r="D61" s="184">
        <f>SUM(D57:D60)</f>
        <v>0</v>
      </c>
      <c r="E61" s="184">
        <f>SUM(E57)</f>
        <v>0</v>
      </c>
      <c r="F61" s="184">
        <f>+D61/0.7*0.3</f>
        <v>0</v>
      </c>
      <c r="G61" s="184">
        <f>SUM(G57:G60)</f>
        <v>0</v>
      </c>
      <c r="H61" s="9"/>
      <c r="Z61" s="2" t="s">
        <v>253</v>
      </c>
      <c r="AA61" s="2">
        <v>1196363</v>
      </c>
      <c r="AB61" s="2">
        <v>11144</v>
      </c>
      <c r="AC61" s="2">
        <v>1207507</v>
      </c>
    </row>
    <row r="62" spans="1:29" x14ac:dyDescent="0.25">
      <c r="A62" s="9"/>
      <c r="B62" s="187" t="s">
        <v>123</v>
      </c>
      <c r="C62" s="188">
        <f>C50+C61</f>
        <v>0</v>
      </c>
      <c r="D62" s="189">
        <f>D50+D61</f>
        <v>0</v>
      </c>
      <c r="E62" s="189">
        <f>E50+E61</f>
        <v>0</v>
      </c>
      <c r="F62" s="189">
        <f>F50+F61</f>
        <v>0</v>
      </c>
      <c r="G62" s="190">
        <f>G50+G61</f>
        <v>0</v>
      </c>
      <c r="H62" s="9"/>
      <c r="Z62" s="2" t="s">
        <v>254</v>
      </c>
      <c r="AA62" s="2">
        <v>869834</v>
      </c>
      <c r="AB62" s="2">
        <v>17569</v>
      </c>
      <c r="AC62" s="2">
        <v>887403</v>
      </c>
    </row>
    <row r="63" spans="1:29" x14ac:dyDescent="0.25">
      <c r="A63" s="9"/>
      <c r="B63" s="9"/>
      <c r="C63" s="77"/>
      <c r="D63" s="77"/>
      <c r="E63" s="77"/>
      <c r="F63" s="77"/>
      <c r="G63" s="9"/>
      <c r="H63" s="9"/>
      <c r="Z63" s="2" t="s">
        <v>255</v>
      </c>
      <c r="AA63" s="2">
        <v>328872</v>
      </c>
      <c r="AB63" s="2">
        <v>2485</v>
      </c>
      <c r="AC63" s="2">
        <v>331357</v>
      </c>
    </row>
    <row r="64" spans="1:29" x14ac:dyDescent="0.25">
      <c r="A64" s="9"/>
      <c r="B64" s="9"/>
      <c r="C64" s="77"/>
      <c r="D64" s="77"/>
      <c r="E64" s="77"/>
      <c r="F64" s="77"/>
      <c r="G64" s="77"/>
      <c r="H64" s="9"/>
      <c r="Z64" s="2" t="s">
        <v>256</v>
      </c>
      <c r="AA64" s="2">
        <v>5706642</v>
      </c>
      <c r="AB64" s="2">
        <v>51246</v>
      </c>
      <c r="AC64" s="2">
        <v>5757888</v>
      </c>
    </row>
    <row r="65" spans="1:29" x14ac:dyDescent="0.25">
      <c r="A65" s="9"/>
      <c r="B65" s="9"/>
      <c r="C65" s="77"/>
      <c r="D65" s="77"/>
      <c r="E65" s="77"/>
      <c r="F65" s="77"/>
      <c r="G65" s="9"/>
      <c r="H65" s="9"/>
      <c r="Z65" s="2" t="s">
        <v>257</v>
      </c>
      <c r="AA65" s="2">
        <v>535359</v>
      </c>
      <c r="AB65" s="2">
        <v>5465</v>
      </c>
      <c r="AC65" s="2">
        <v>540824</v>
      </c>
    </row>
    <row r="66" spans="1:29" x14ac:dyDescent="0.25">
      <c r="A66" s="29" t="s">
        <v>23</v>
      </c>
      <c r="B66" s="29"/>
      <c r="C66" s="30" t="s">
        <v>24</v>
      </c>
      <c r="D66" s="30" t="s">
        <v>25</v>
      </c>
      <c r="E66" s="30" t="s">
        <v>26</v>
      </c>
      <c r="F66" s="30" t="s">
        <v>27</v>
      </c>
      <c r="G66" s="30" t="s">
        <v>13</v>
      </c>
      <c r="H66" s="9"/>
      <c r="Z66" s="2" t="s">
        <v>258</v>
      </c>
      <c r="AA66" s="2">
        <v>4711057</v>
      </c>
      <c r="AB66" s="2">
        <v>54578</v>
      </c>
      <c r="AC66" s="2">
        <v>4765635</v>
      </c>
    </row>
    <row r="67" spans="1:29" x14ac:dyDescent="0.25">
      <c r="A67" s="58">
        <v>106</v>
      </c>
      <c r="B67" s="56" t="str">
        <f>A67&amp;" "&amp;$A$6</f>
        <v>106 Total</v>
      </c>
      <c r="C67" s="57">
        <f>SUMIF('#5'!$E:$E,'CWS Admin'!$A67,'#5'!H:H)</f>
        <v>0</v>
      </c>
      <c r="D67" s="57">
        <f>SUMIF('#5'!$E:$E,'CWS Admin'!$A67,'#5'!I:I)</f>
        <v>0</v>
      </c>
      <c r="E67" s="57">
        <f>SUMIF('#5'!$E:$E,'CWS Admin'!$A67,'#5'!J:J)</f>
        <v>0</v>
      </c>
      <c r="F67" s="57">
        <f>SUMIF('#5'!$E:$E,'CWS Admin'!$A67,'#5'!K:K)</f>
        <v>0</v>
      </c>
      <c r="G67" s="58">
        <f>SUM(C67:F67)</f>
        <v>0</v>
      </c>
      <c r="H67" s="9"/>
      <c r="Z67" s="2" t="s">
        <v>259</v>
      </c>
      <c r="AA67" s="2">
        <v>1367652</v>
      </c>
      <c r="AB67" s="2">
        <v>20006</v>
      </c>
      <c r="AC67" s="2">
        <v>1387658</v>
      </c>
    </row>
    <row r="68" spans="1:29" x14ac:dyDescent="0.25">
      <c r="A68" s="58">
        <v>134</v>
      </c>
      <c r="B68" s="56" t="str">
        <f>A68&amp;" "&amp;$A$6</f>
        <v>134 Total</v>
      </c>
      <c r="C68" s="57">
        <f>SUMIF('#5'!$E:$E,'CWS Admin'!$A68,'#5'!H:H)</f>
        <v>0</v>
      </c>
      <c r="D68" s="57">
        <f>SUMIF('#5'!$E:$E,'CWS Admin'!$A68,'#5'!I:I)</f>
        <v>0</v>
      </c>
      <c r="E68" s="57">
        <f>SUMIF('#5'!$E:$E,'CWS Admin'!$A68,'#5'!J:J)</f>
        <v>0</v>
      </c>
      <c r="F68" s="57">
        <f>SUMIF('#5'!$E:$E,'CWS Admin'!$A68,'#5'!K:K)</f>
        <v>0</v>
      </c>
      <c r="G68" s="58">
        <f>SUM(C68:F68)</f>
        <v>0</v>
      </c>
      <c r="H68" s="9"/>
      <c r="Z68" s="2" t="s">
        <v>260</v>
      </c>
      <c r="AA68" s="2">
        <v>1479091</v>
      </c>
      <c r="AB68" s="2">
        <v>15227</v>
      </c>
      <c r="AC68" s="2">
        <v>1494318</v>
      </c>
    </row>
    <row r="69" spans="1:29" x14ac:dyDescent="0.25">
      <c r="A69" s="58">
        <v>513</v>
      </c>
      <c r="B69" s="56" t="str">
        <f>A69&amp;" "&amp;$A$6</f>
        <v>513 Total</v>
      </c>
      <c r="C69" s="57">
        <f>SUMIF('#5'!$E:$E,'CWS Admin'!$A69,'#5'!H:H)</f>
        <v>0</v>
      </c>
      <c r="D69" s="57">
        <f>SUMIF('#5'!$E:$E,'CWS Admin'!$A69,'#5'!I:I)</f>
        <v>0</v>
      </c>
      <c r="E69" s="57">
        <f>SUMIF('#5'!$E:$E,'CWS Admin'!$A69,'#5'!J:J)</f>
        <v>0</v>
      </c>
      <c r="F69" s="57">
        <f>SUMIF('#5'!$E:$E,'CWS Admin'!$A69,'#5'!K:K)</f>
        <v>0</v>
      </c>
      <c r="G69" s="58">
        <f>SUM(C69:F69)</f>
        <v>0</v>
      </c>
      <c r="H69" s="9"/>
    </row>
    <row r="70" spans="1:29" x14ac:dyDescent="0.25">
      <c r="A70" s="58">
        <v>520</v>
      </c>
      <c r="B70" s="56" t="str">
        <f>A70&amp;" "&amp;$A$6</f>
        <v>520 Total</v>
      </c>
      <c r="C70" s="57">
        <f>SUMIF('#5'!$E:$E,'CWS Admin'!$A70,'#5'!H:H)</f>
        <v>0</v>
      </c>
      <c r="D70" s="57">
        <f>SUMIF('#5'!$E:$E,'CWS Admin'!$A70,'#5'!I:I)</f>
        <v>0</v>
      </c>
      <c r="E70" s="57">
        <f>SUMIF('#5'!$E:$E,'CWS Admin'!$A70,'#5'!J:J)</f>
        <v>0</v>
      </c>
      <c r="F70" s="57">
        <f>SUMIF('#5'!$E:$E,'CWS Admin'!$A70,'#5'!K:K)</f>
        <v>0</v>
      </c>
      <c r="G70" s="58">
        <f>SUM(C70:F70)</f>
        <v>0</v>
      </c>
      <c r="H70" s="9"/>
      <c r="Z70" s="2" t="s">
        <v>34</v>
      </c>
      <c r="AA70" s="2">
        <v>473630156</v>
      </c>
      <c r="AB70" s="2">
        <v>5561289</v>
      </c>
      <c r="AC70" s="2">
        <v>479191445</v>
      </c>
    </row>
    <row r="71" spans="1:29" x14ac:dyDescent="0.25">
      <c r="A71" s="29" t="s">
        <v>34</v>
      </c>
      <c r="B71" s="29"/>
      <c r="C71" s="184">
        <f>SUM(C67:C70)</f>
        <v>0</v>
      </c>
      <c r="D71" s="184">
        <f>SUM(D67:D70)</f>
        <v>0</v>
      </c>
      <c r="E71" s="184">
        <f>SUM(E67:E70)</f>
        <v>0</v>
      </c>
      <c r="F71" s="184">
        <f>SUM(F67:F70)</f>
        <v>0</v>
      </c>
      <c r="G71" s="184">
        <f>SUM(G67:G70)</f>
        <v>0</v>
      </c>
      <c r="H71" s="9"/>
    </row>
    <row r="72" spans="1:29" x14ac:dyDescent="0.25">
      <c r="A72" s="9"/>
      <c r="B72" s="9"/>
      <c r="C72" s="77"/>
      <c r="D72" s="77"/>
      <c r="E72" s="77"/>
      <c r="F72" s="77"/>
      <c r="G72" s="9"/>
      <c r="H72" s="9"/>
      <c r="Z72" s="2">
        <v>0</v>
      </c>
    </row>
    <row r="73" spans="1:29" x14ac:dyDescent="0.25">
      <c r="A73" s="9"/>
      <c r="B73" s="9"/>
      <c r="C73" s="77"/>
      <c r="D73" s="77"/>
      <c r="E73" s="77"/>
      <c r="F73" s="77"/>
      <c r="G73" s="9"/>
      <c r="H73" s="9"/>
    </row>
    <row r="74" spans="1:29" x14ac:dyDescent="0.25">
      <c r="A74" s="5" t="s">
        <v>47</v>
      </c>
      <c r="C74" s="10"/>
      <c r="D74" s="10"/>
      <c r="E74" s="10"/>
      <c r="F74" s="10"/>
      <c r="G74" s="10"/>
    </row>
    <row r="75" spans="1:29" x14ac:dyDescent="0.25">
      <c r="A75" s="29" t="s">
        <v>23</v>
      </c>
      <c r="B75" s="29"/>
      <c r="C75" s="30" t="s">
        <v>24</v>
      </c>
      <c r="D75" s="30" t="s">
        <v>25</v>
      </c>
      <c r="E75" s="30" t="s">
        <v>26</v>
      </c>
      <c r="F75" s="30" t="s">
        <v>27</v>
      </c>
      <c r="G75" s="30" t="s">
        <v>13</v>
      </c>
    </row>
    <row r="76" spans="1:29" x14ac:dyDescent="0.25">
      <c r="A76" s="57">
        <v>196</v>
      </c>
      <c r="B76" s="56" t="str">
        <f>A76&amp;" "&amp;$A$6</f>
        <v>196 Total</v>
      </c>
      <c r="C76" s="185">
        <f>SUMIF('#5'!$E:$E,'CWS Admin'!$A76,'#5'!H:H)</f>
        <v>0</v>
      </c>
      <c r="D76" s="185">
        <f>SUMIF('#5'!$E:$E,'CWS Admin'!$A76,'#5'!I:I)</f>
        <v>0</v>
      </c>
      <c r="E76" s="185">
        <f>SUMIF('#5'!$E:$E,'CWS Admin'!$A76,'#5'!J:J)</f>
        <v>0</v>
      </c>
      <c r="F76" s="185">
        <f>SUMIF('#5'!$E:$E,'CWS Admin'!$A76,'#5'!K:K)</f>
        <v>0</v>
      </c>
      <c r="G76" s="185">
        <f>SUM(C76:F76)</f>
        <v>0</v>
      </c>
    </row>
    <row r="77" spans="1:29" x14ac:dyDescent="0.25">
      <c r="A77" s="29" t="s">
        <v>34</v>
      </c>
      <c r="B77" s="29"/>
      <c r="C77" s="186">
        <f>SUM(C76)</f>
        <v>0</v>
      </c>
      <c r="D77" s="186">
        <f>SUM(D76)</f>
        <v>0</v>
      </c>
      <c r="E77" s="186">
        <f>SUM(E76)</f>
        <v>0</v>
      </c>
      <c r="F77" s="186">
        <f>SUM(F76)</f>
        <v>0</v>
      </c>
      <c r="G77" s="186">
        <f>SUM(G76)</f>
        <v>0</v>
      </c>
    </row>
    <row r="78" spans="1:29" x14ac:dyDescent="0.25">
      <c r="A78" s="9"/>
      <c r="B78" s="187" t="s">
        <v>123</v>
      </c>
      <c r="C78" s="191">
        <f>C71+C77</f>
        <v>0</v>
      </c>
      <c r="D78" s="192">
        <f>D71+D77</f>
        <v>0</v>
      </c>
      <c r="E78" s="192">
        <f>E71+E77</f>
        <v>0</v>
      </c>
      <c r="F78" s="192">
        <f>F71+F77</f>
        <v>0</v>
      </c>
      <c r="G78" s="193">
        <f>G71+G77</f>
        <v>0</v>
      </c>
      <c r="H78" s="9"/>
    </row>
    <row r="79" spans="1:29" x14ac:dyDescent="0.25">
      <c r="A79" s="9"/>
      <c r="B79" s="9"/>
      <c r="H79" s="9"/>
      <c r="Z79" s="33"/>
      <c r="AA79" s="33"/>
      <c r="AB79" s="33"/>
      <c r="AC79" s="33"/>
    </row>
    <row r="80" spans="1:29" x14ac:dyDescent="0.25">
      <c r="A80" s="9"/>
      <c r="B80" s="9"/>
      <c r="D80" s="9"/>
      <c r="E80" s="9"/>
      <c r="F80" s="9"/>
      <c r="G80" s="9"/>
      <c r="H80" s="9"/>
      <c r="Z80" s="33"/>
      <c r="AA80" s="33"/>
      <c r="AB80" s="33"/>
      <c r="AC80" s="33"/>
    </row>
    <row r="81" spans="1:29" s="33" customFormat="1" x14ac:dyDescent="0.25">
      <c r="A81" s="200" t="s">
        <v>126</v>
      </c>
      <c r="B81" s="86" t="s">
        <v>93</v>
      </c>
      <c r="C81" s="82" t="s">
        <v>86</v>
      </c>
      <c r="D81" s="9"/>
      <c r="E81" s="9"/>
      <c r="F81" s="9"/>
      <c r="G81" s="9"/>
      <c r="H81" s="9"/>
      <c r="I81" s="2"/>
      <c r="J81" s="2"/>
      <c r="K81" s="2"/>
      <c r="L81" s="2"/>
      <c r="M81" s="2"/>
    </row>
    <row r="82" spans="1:29" s="33" customFormat="1" x14ac:dyDescent="0.25">
      <c r="A82" s="81"/>
      <c r="B82" s="82"/>
      <c r="C82" s="82" t="s">
        <v>33</v>
      </c>
      <c r="D82" s="9"/>
      <c r="E82" s="9"/>
      <c r="F82" s="9"/>
      <c r="G82" s="9"/>
      <c r="H82" s="9"/>
      <c r="I82" s="2"/>
      <c r="J82" s="2"/>
      <c r="K82" s="2"/>
      <c r="L82" s="2"/>
      <c r="M82" s="2"/>
    </row>
    <row r="83" spans="1:29" s="33" customFormat="1" x14ac:dyDescent="0.25">
      <c r="A83" s="201"/>
      <c r="B83" s="82"/>
      <c r="C83" s="82" t="str">
        <f>+B2</f>
        <v>Enter FY in #4-</v>
      </c>
      <c r="D83" s="9"/>
      <c r="E83" s="9"/>
      <c r="F83" s="9"/>
      <c r="G83" s="9"/>
      <c r="H83" s="9"/>
      <c r="I83" s="2"/>
      <c r="J83" s="2"/>
      <c r="K83" s="2"/>
      <c r="L83" s="2"/>
      <c r="M83" s="2"/>
      <c r="Z83" s="5"/>
      <c r="AA83" s="5"/>
      <c r="AB83" s="5"/>
      <c r="AC83" s="5"/>
    </row>
    <row r="84" spans="1:29" s="33" customFormat="1" x14ac:dyDescent="0.25">
      <c r="A84" s="81"/>
      <c r="B84" s="82"/>
      <c r="C84" s="82" t="s">
        <v>91</v>
      </c>
      <c r="D84" s="9"/>
      <c r="E84" s="9"/>
      <c r="F84" s="9"/>
      <c r="G84" s="9"/>
      <c r="H84" s="9"/>
      <c r="I84" s="2"/>
      <c r="J84" s="2"/>
      <c r="K84" s="2"/>
      <c r="L84" s="2"/>
      <c r="M84" s="2"/>
      <c r="Z84" s="5"/>
      <c r="AA84" s="5"/>
      <c r="AB84" s="5"/>
      <c r="AC84" s="5"/>
    </row>
    <row r="85" spans="1:29" s="5" customFormat="1" x14ac:dyDescent="0.25">
      <c r="A85" s="200"/>
      <c r="B85" s="436" t="s">
        <v>13</v>
      </c>
      <c r="C85" s="436">
        <f>D50+D61+C71+C77</f>
        <v>0</v>
      </c>
      <c r="D85" s="9"/>
      <c r="E85" s="9"/>
      <c r="F85" s="9"/>
      <c r="G85" s="9"/>
      <c r="H85" s="9"/>
      <c r="I85" s="2"/>
      <c r="J85" s="2"/>
      <c r="K85" s="2"/>
      <c r="L85" s="2"/>
      <c r="M85" s="2"/>
    </row>
    <row r="86" spans="1:29" s="5" customFormat="1" x14ac:dyDescent="0.25">
      <c r="A86" s="9"/>
      <c r="B86" s="9"/>
      <c r="C86" s="9"/>
      <c r="D86" s="9"/>
      <c r="E86" s="9"/>
      <c r="F86" s="9"/>
      <c r="G86" s="9"/>
      <c r="H86" s="9"/>
      <c r="I86" s="2"/>
      <c r="J86" s="2"/>
      <c r="K86" s="2"/>
      <c r="L86" s="2"/>
      <c r="M86" s="2"/>
    </row>
    <row r="87" spans="1:29" s="5" customFormat="1" x14ac:dyDescent="0.25">
      <c r="A87" s="208"/>
      <c r="B87" s="9"/>
      <c r="C87" s="9"/>
      <c r="D87" s="9"/>
      <c r="E87" s="9"/>
      <c r="F87" s="9"/>
      <c r="G87" s="9"/>
      <c r="H87" s="9"/>
      <c r="I87" s="2"/>
      <c r="J87" s="2"/>
      <c r="K87" s="2"/>
      <c r="L87" s="2"/>
      <c r="M87" s="2"/>
    </row>
    <row r="88" spans="1:29" s="5" customFormat="1" x14ac:dyDescent="0.25">
      <c r="A88" s="9"/>
      <c r="B88" s="9"/>
      <c r="C88" s="9"/>
      <c r="D88" s="9"/>
      <c r="E88" s="9"/>
      <c r="F88" s="9"/>
      <c r="G88" s="9"/>
      <c r="H88" s="9"/>
      <c r="I88" s="2"/>
      <c r="J88" s="2"/>
      <c r="K88" s="2"/>
      <c r="L88" s="2"/>
      <c r="M88" s="2"/>
      <c r="Z88" s="2"/>
      <c r="AA88" s="2"/>
      <c r="AB88" s="2"/>
      <c r="AC88" s="2"/>
    </row>
    <row r="89" spans="1:29" s="5" customFormat="1" x14ac:dyDescent="0.25">
      <c r="A89" s="300"/>
      <c r="B89" s="300"/>
      <c r="C89" s="300"/>
      <c r="D89" s="300"/>
      <c r="E89" s="300"/>
      <c r="F89" s="300"/>
      <c r="G89" s="300"/>
      <c r="H89" s="300"/>
      <c r="I89" s="2"/>
      <c r="J89" s="2"/>
      <c r="K89" s="2"/>
      <c r="L89" s="2"/>
      <c r="M89" s="2"/>
      <c r="Z89" s="2"/>
      <c r="AA89" s="2"/>
      <c r="AB89" s="2"/>
      <c r="AC89" s="2"/>
    </row>
    <row r="90" spans="1:29" x14ac:dyDescent="0.25">
      <c r="A90" s="4" t="s">
        <v>289</v>
      </c>
      <c r="B90" s="4" t="str">
        <f>Instructions!L14</f>
        <v>Enter FY in #4-</v>
      </c>
      <c r="C90" s="9"/>
      <c r="D90" s="9"/>
      <c r="E90" s="9"/>
      <c r="F90" s="9"/>
      <c r="G90" s="9"/>
      <c r="H90" s="9"/>
    </row>
    <row r="91" spans="1:29" x14ac:dyDescent="0.25">
      <c r="A91" s="9"/>
      <c r="B91" s="9"/>
      <c r="C91" s="9"/>
      <c r="D91" s="9"/>
      <c r="E91" s="9"/>
      <c r="F91" s="9"/>
      <c r="G91" s="9"/>
      <c r="H91" s="9"/>
    </row>
    <row r="92" spans="1:29" x14ac:dyDescent="0.25">
      <c r="A92" s="9"/>
      <c r="B92" s="9"/>
      <c r="C92" s="9"/>
      <c r="D92" s="9"/>
      <c r="E92" s="9"/>
      <c r="F92" s="9"/>
      <c r="G92" s="9"/>
      <c r="H92" s="9"/>
    </row>
    <row r="93" spans="1:29" x14ac:dyDescent="0.25">
      <c r="A93" s="29" t="s">
        <v>23</v>
      </c>
      <c r="B93" s="29"/>
      <c r="C93" s="30" t="s">
        <v>24</v>
      </c>
      <c r="D93" s="30" t="s">
        <v>25</v>
      </c>
      <c r="E93" s="30" t="s">
        <v>26</v>
      </c>
      <c r="F93" s="30" t="s">
        <v>27</v>
      </c>
      <c r="G93" s="30" t="s">
        <v>13</v>
      </c>
    </row>
    <row r="94" spans="1:29" x14ac:dyDescent="0.25">
      <c r="A94" s="113">
        <v>4</v>
      </c>
      <c r="B94" s="212" t="str">
        <f t="shared" ref="B94:B110" si="7">A94&amp;" "&amp;$A$6</f>
        <v>4 Total</v>
      </c>
      <c r="C94" s="57">
        <f>SUMIF('#6'!$E:$E,'CWS Admin'!$A94,'#6'!H:H)</f>
        <v>0</v>
      </c>
      <c r="D94" s="57">
        <f>SUMIF('#6'!$E:$E,'CWS Admin'!$A94,'#6'!I:I)</f>
        <v>0</v>
      </c>
      <c r="E94" s="57">
        <f>SUMIF('#6'!$E:$E,'CWS Admin'!$A94,'#6'!J:J)</f>
        <v>0</v>
      </c>
      <c r="F94" s="57">
        <f>SUMIF('#6'!$E:$E,'CWS Admin'!$A94,'#6'!K:K)</f>
        <v>0</v>
      </c>
      <c r="G94" s="58">
        <f>SUM(C94:F94)</f>
        <v>0</v>
      </c>
      <c r="H94" s="9"/>
    </row>
    <row r="95" spans="1:29" x14ac:dyDescent="0.25">
      <c r="A95" s="114">
        <v>7</v>
      </c>
      <c r="B95" s="115" t="str">
        <f t="shared" si="7"/>
        <v>7 Total</v>
      </c>
      <c r="C95" s="57">
        <f>SUMIF('#6'!$E:$E,'CWS Admin'!$A95,'#6'!H:H)</f>
        <v>0</v>
      </c>
      <c r="D95" s="57">
        <f>SUMIF('#6'!$E:$E,'CWS Admin'!$A95,'#6'!I:I)</f>
        <v>0</v>
      </c>
      <c r="E95" s="57">
        <f>SUMIF('#6'!$E:$E,'CWS Admin'!$A95,'#6'!J:J)</f>
        <v>0</v>
      </c>
      <c r="F95" s="57">
        <f>SUMIF('#6'!$E:$E,'CWS Admin'!$A95,'#6'!K:K)</f>
        <v>0</v>
      </c>
      <c r="G95" s="58">
        <f t="shared" ref="G95:G117" si="8">SUM(C95:F95)</f>
        <v>0</v>
      </c>
      <c r="H95" s="9"/>
      <c r="S95" s="214"/>
    </row>
    <row r="96" spans="1:29" x14ac:dyDescent="0.25">
      <c r="A96" s="114">
        <v>24</v>
      </c>
      <c r="B96" s="115" t="str">
        <f t="shared" si="7"/>
        <v>24 Total</v>
      </c>
      <c r="C96" s="57">
        <f>SUMIF('#6'!$E:$E,'CWS Admin'!$A96,'#6'!H:H)</f>
        <v>0</v>
      </c>
      <c r="D96" s="57">
        <f>SUMIF('#6'!$E:$E,'CWS Admin'!$A96,'#6'!I:I)</f>
        <v>0</v>
      </c>
      <c r="E96" s="57">
        <f>SUMIF('#6'!$E:$E,'CWS Admin'!$A96,'#6'!J:J)</f>
        <v>0</v>
      </c>
      <c r="F96" s="57">
        <f>SUMIF('#6'!$E:$E,'CWS Admin'!$A96,'#6'!K:K)</f>
        <v>0</v>
      </c>
      <c r="G96" s="58">
        <f t="shared" si="8"/>
        <v>0</v>
      </c>
      <c r="H96" s="9"/>
      <c r="S96" s="214"/>
    </row>
    <row r="97" spans="1:19" x14ac:dyDescent="0.25">
      <c r="A97" s="114">
        <v>51</v>
      </c>
      <c r="B97" s="115" t="str">
        <f t="shared" si="7"/>
        <v>51 Total</v>
      </c>
      <c r="C97" s="57">
        <f>SUMIF('#6'!$E:$E,'CWS Admin'!$A97,'#6'!H:H)</f>
        <v>0</v>
      </c>
      <c r="D97" s="57">
        <f>SUMIF('#6'!$E:$E,'CWS Admin'!$A97,'#6'!I:I)</f>
        <v>0</v>
      </c>
      <c r="E97" s="57">
        <f>SUMIF('#6'!$E:$E,'CWS Admin'!$A97,'#6'!J:J)</f>
        <v>0</v>
      </c>
      <c r="F97" s="57">
        <f>SUMIF('#6'!$E:$E,'CWS Admin'!$A97,'#6'!K:K)</f>
        <v>0</v>
      </c>
      <c r="G97" s="58">
        <f t="shared" si="8"/>
        <v>0</v>
      </c>
      <c r="H97" s="9"/>
      <c r="S97" s="214"/>
    </row>
    <row r="98" spans="1:19" x14ac:dyDescent="0.25">
      <c r="A98" s="114">
        <v>77</v>
      </c>
      <c r="B98" s="115" t="str">
        <f t="shared" si="7"/>
        <v>77 Total</v>
      </c>
      <c r="C98" s="57">
        <f>SUMIF('#6'!$E:$E,'CWS Admin'!$A98,'#6'!H:H)</f>
        <v>0</v>
      </c>
      <c r="D98" s="57">
        <f>SUMIF('#6'!$E:$E,'CWS Admin'!$A98,'#6'!I:I)</f>
        <v>0</v>
      </c>
      <c r="E98" s="57">
        <f>SUMIF('#6'!$E:$E,'CWS Admin'!$A98,'#6'!J:J)</f>
        <v>0</v>
      </c>
      <c r="F98" s="57">
        <f>SUMIF('#6'!$E:$E,'CWS Admin'!$A98,'#6'!K:K)</f>
        <v>0</v>
      </c>
      <c r="G98" s="58">
        <f t="shared" si="8"/>
        <v>0</v>
      </c>
      <c r="H98" s="9"/>
      <c r="S98" s="214"/>
    </row>
    <row r="99" spans="1:19" x14ac:dyDescent="0.25">
      <c r="A99" s="114">
        <v>88</v>
      </c>
      <c r="B99" s="115" t="str">
        <f t="shared" si="7"/>
        <v>88 Total</v>
      </c>
      <c r="C99" s="57">
        <f>SUMIF('#6'!$E:$E,'CWS Admin'!$A99,'#6'!H:H)</f>
        <v>0</v>
      </c>
      <c r="D99" s="57">
        <f>SUMIF('#6'!$E:$E,'CWS Admin'!$A99,'#6'!I:I)</f>
        <v>0</v>
      </c>
      <c r="E99" s="57">
        <f>SUMIF('#6'!$E:$E,'CWS Admin'!$A99,'#6'!J:J)</f>
        <v>0</v>
      </c>
      <c r="F99" s="57">
        <f>SUMIF('#6'!$E:$E,'CWS Admin'!$A99,'#6'!K:K)</f>
        <v>0</v>
      </c>
      <c r="G99" s="58">
        <f t="shared" si="8"/>
        <v>0</v>
      </c>
      <c r="H99" s="9"/>
    </row>
    <row r="100" spans="1:19" x14ac:dyDescent="0.25">
      <c r="A100" s="114">
        <v>89</v>
      </c>
      <c r="B100" s="115" t="str">
        <f t="shared" si="7"/>
        <v>89 Total</v>
      </c>
      <c r="C100" s="57">
        <f>SUMIF('#6'!$E:$E,'CWS Admin'!$A100,'#6'!H:H)</f>
        <v>0</v>
      </c>
      <c r="D100" s="57">
        <f>SUMIF('#6'!$E:$E,'CWS Admin'!$A100,'#6'!I:I)</f>
        <v>0</v>
      </c>
      <c r="E100" s="57">
        <f>SUMIF('#6'!$E:$E,'CWS Admin'!$A100,'#6'!J:J)</f>
        <v>0</v>
      </c>
      <c r="F100" s="57">
        <f>SUMIF('#6'!$E:$E,'CWS Admin'!$A100,'#6'!K:K)</f>
        <v>0</v>
      </c>
      <c r="G100" s="58">
        <f t="shared" si="8"/>
        <v>0</v>
      </c>
      <c r="H100" s="9"/>
    </row>
    <row r="101" spans="1:19" x14ac:dyDescent="0.25">
      <c r="A101" s="114" t="s">
        <v>83</v>
      </c>
      <c r="B101" s="115" t="str">
        <f t="shared" si="7"/>
        <v>126 Total</v>
      </c>
      <c r="C101" s="57">
        <f>SUMIF('#6'!$E:$E,'CWS Admin'!$A101,'#6'!H:H)</f>
        <v>0</v>
      </c>
      <c r="D101" s="57">
        <f>SUMIF('#6'!$E:$E,'CWS Admin'!$A101,'#6'!I:I)</f>
        <v>0</v>
      </c>
      <c r="E101" s="57">
        <f>SUMIF('#6'!$E:$E,'CWS Admin'!$A101,'#6'!J:J)</f>
        <v>0</v>
      </c>
      <c r="F101" s="57">
        <f>SUMIF('#6'!$E:$E,'CWS Admin'!$A101,'#6'!K:K)</f>
        <v>0</v>
      </c>
      <c r="G101" s="58">
        <f t="shared" si="8"/>
        <v>0</v>
      </c>
      <c r="H101" s="9"/>
    </row>
    <row r="102" spans="1:19" x14ac:dyDescent="0.25">
      <c r="A102" s="114">
        <v>138</v>
      </c>
      <c r="B102" s="115" t="str">
        <f t="shared" si="7"/>
        <v>138 Total</v>
      </c>
      <c r="C102" s="57">
        <f>SUMIF('#6'!$E:$E,'CWS Admin'!$A102,'#6'!H:H)</f>
        <v>0</v>
      </c>
      <c r="D102" s="57">
        <f>SUMIF('#6'!$E:$E,'CWS Admin'!$A102,'#6'!I:I)</f>
        <v>0</v>
      </c>
      <c r="E102" s="57">
        <f>SUMIF('#6'!$E:$E,'CWS Admin'!$A102,'#6'!J:J)</f>
        <v>0</v>
      </c>
      <c r="F102" s="57">
        <f>SUMIF('#6'!$E:$E,'CWS Admin'!$A102,'#6'!K:K)</f>
        <v>0</v>
      </c>
      <c r="G102" s="58">
        <f t="shared" si="8"/>
        <v>0</v>
      </c>
      <c r="H102" s="9"/>
    </row>
    <row r="103" spans="1:19" x14ac:dyDescent="0.25">
      <c r="A103" s="114">
        <v>143</v>
      </c>
      <c r="B103" s="115" t="str">
        <f t="shared" si="7"/>
        <v>143 Total</v>
      </c>
      <c r="C103" s="57">
        <f>SUMIF('#6'!$E:$E,'CWS Admin'!$A103,'#6'!H:H)</f>
        <v>0</v>
      </c>
      <c r="D103" s="57">
        <f>SUMIF('#6'!$E:$E,'CWS Admin'!$A103,'#6'!I:I)</f>
        <v>0</v>
      </c>
      <c r="E103" s="57">
        <f>SUMIF('#6'!$E:$E,'CWS Admin'!$A103,'#6'!J:J)</f>
        <v>0</v>
      </c>
      <c r="F103" s="57">
        <f>SUMIF('#6'!$E:$E,'CWS Admin'!$A103,'#6'!K:K)</f>
        <v>0</v>
      </c>
      <c r="G103" s="58">
        <f t="shared" si="8"/>
        <v>0</v>
      </c>
      <c r="H103" s="9"/>
    </row>
    <row r="104" spans="1:19" x14ac:dyDescent="0.25">
      <c r="A104" s="114">
        <v>144</v>
      </c>
      <c r="B104" s="115" t="str">
        <f t="shared" si="7"/>
        <v>144 Total</v>
      </c>
      <c r="C104" s="57">
        <f>SUMIF('#6'!$E:$E,'CWS Admin'!$A104,'#6'!H:H)</f>
        <v>0</v>
      </c>
      <c r="D104" s="57">
        <f>SUMIF('#6'!$E:$E,'CWS Admin'!$A104,'#6'!I:I)</f>
        <v>0</v>
      </c>
      <c r="E104" s="57">
        <f>SUMIF('#6'!$E:$E,'CWS Admin'!$A104,'#6'!J:J)</f>
        <v>0</v>
      </c>
      <c r="F104" s="57">
        <f>SUMIF('#6'!$E:$E,'CWS Admin'!$A104,'#6'!K:K)</f>
        <v>0</v>
      </c>
      <c r="G104" s="58">
        <f t="shared" si="8"/>
        <v>0</v>
      </c>
      <c r="H104" s="9"/>
    </row>
    <row r="105" spans="1:19" x14ac:dyDescent="0.25">
      <c r="A105" s="114">
        <v>145</v>
      </c>
      <c r="B105" s="115" t="str">
        <f t="shared" si="7"/>
        <v>145 Total</v>
      </c>
      <c r="C105" s="57">
        <f>SUMIF('#6'!$E:$E,'CWS Admin'!$A105,'#6'!H:H)</f>
        <v>0</v>
      </c>
      <c r="D105" s="57">
        <f>SUMIF('#6'!$E:$E,'CWS Admin'!$A105,'#6'!I:I)</f>
        <v>0</v>
      </c>
      <c r="E105" s="57">
        <f>SUMIF('#6'!$E:$E,'CWS Admin'!$A105,'#6'!J:J)</f>
        <v>0</v>
      </c>
      <c r="F105" s="57">
        <f>SUMIF('#6'!$E:$E,'CWS Admin'!$A105,'#6'!K:K)</f>
        <v>0</v>
      </c>
      <c r="G105" s="58">
        <f t="shared" si="8"/>
        <v>0</v>
      </c>
      <c r="H105" s="9"/>
    </row>
    <row r="106" spans="1:19" x14ac:dyDescent="0.25">
      <c r="A106" s="114">
        <v>147</v>
      </c>
      <c r="B106" s="115" t="str">
        <f t="shared" si="7"/>
        <v>147 Total</v>
      </c>
      <c r="C106" s="57">
        <f>SUMIF('#6'!$E:$E,'CWS Admin'!$A106,'#6'!H:H)</f>
        <v>0</v>
      </c>
      <c r="D106" s="57">
        <f>SUMIF('#6'!$E:$E,'CWS Admin'!$A106,'#6'!I:I)</f>
        <v>0</v>
      </c>
      <c r="E106" s="57">
        <f>SUMIF('#6'!$E:$E,'CWS Admin'!$A106,'#6'!J:J)</f>
        <v>0</v>
      </c>
      <c r="F106" s="57">
        <f>SUMIF('#6'!$E:$E,'CWS Admin'!$A106,'#6'!K:K)</f>
        <v>0</v>
      </c>
      <c r="G106" s="58">
        <f t="shared" si="8"/>
        <v>0</v>
      </c>
      <c r="H106" s="9"/>
    </row>
    <row r="107" spans="1:19" x14ac:dyDescent="0.25">
      <c r="A107" s="114">
        <v>148</v>
      </c>
      <c r="B107" s="115" t="str">
        <f t="shared" si="7"/>
        <v>148 Total</v>
      </c>
      <c r="C107" s="57">
        <f>SUMIF('#6'!$E:$E,'CWS Admin'!$A107,'#6'!H:H)</f>
        <v>0</v>
      </c>
      <c r="D107" s="57">
        <f>SUMIF('#6'!$E:$E,'CWS Admin'!$A107,'#6'!I:I)</f>
        <v>0</v>
      </c>
      <c r="E107" s="57">
        <f>SUMIF('#6'!$E:$E,'CWS Admin'!$A107,'#6'!J:J)</f>
        <v>0</v>
      </c>
      <c r="F107" s="57">
        <f>SUMIF('#6'!$E:$E,'CWS Admin'!$A107,'#6'!K:K)</f>
        <v>0</v>
      </c>
      <c r="G107" s="58">
        <f t="shared" si="8"/>
        <v>0</v>
      </c>
      <c r="H107" s="9"/>
    </row>
    <row r="108" spans="1:19" x14ac:dyDescent="0.25">
      <c r="A108" s="116">
        <v>164</v>
      </c>
      <c r="B108" s="117" t="str">
        <f t="shared" si="7"/>
        <v>164 Total</v>
      </c>
      <c r="C108" s="118">
        <f>SUMIF('#6'!$E:$E,'CWS Admin'!$A108,'#6'!H:H)</f>
        <v>0</v>
      </c>
      <c r="D108" s="118">
        <f>SUMIF('#6'!$E:$E,'CWS Admin'!$A108,'#6'!I:I)</f>
        <v>0</v>
      </c>
      <c r="E108" s="118">
        <f>SUMIF('#6'!$E:$E,'CWS Admin'!$A108,'#6'!J:J)</f>
        <v>0</v>
      </c>
      <c r="F108" s="118">
        <f>SUMIF('#6'!$E:$E,'CWS Admin'!$A108,'#6'!K:K)</f>
        <v>0</v>
      </c>
      <c r="G108" s="119">
        <f t="shared" si="8"/>
        <v>0</v>
      </c>
      <c r="H108" s="9"/>
      <c r="I108" s="196" t="s">
        <v>332</v>
      </c>
    </row>
    <row r="109" spans="1:19" x14ac:dyDescent="0.25">
      <c r="A109" s="114" t="s">
        <v>84</v>
      </c>
      <c r="B109" s="115" t="str">
        <f t="shared" si="7"/>
        <v>176 Total</v>
      </c>
      <c r="C109" s="57">
        <f>SUMIF('#6'!$E:$E,'CWS Admin'!$A109,'#6'!H:H)</f>
        <v>0</v>
      </c>
      <c r="D109" s="57">
        <f>SUMIF('#6'!$E:$E,'CWS Admin'!$A109,'#6'!I:I)</f>
        <v>0</v>
      </c>
      <c r="E109" s="57">
        <f>SUMIF('#6'!$E:$E,'CWS Admin'!$A109,'#6'!J:J)</f>
        <v>0</v>
      </c>
      <c r="F109" s="57">
        <f>SUMIF('#6'!$E:$E,'CWS Admin'!$A109,'#6'!K:K)</f>
        <v>0</v>
      </c>
      <c r="G109" s="58">
        <f t="shared" si="8"/>
        <v>0</v>
      </c>
      <c r="H109" s="9"/>
      <c r="I109" s="196" t="s">
        <v>331</v>
      </c>
    </row>
    <row r="110" spans="1:19" x14ac:dyDescent="0.25">
      <c r="A110" s="114">
        <v>198</v>
      </c>
      <c r="B110" s="115" t="str">
        <f t="shared" si="7"/>
        <v>198 Total</v>
      </c>
      <c r="C110" s="57">
        <f>SUMIF('#6'!$E:$E,'CWS Admin'!$A110,'#6'!H:H)</f>
        <v>0</v>
      </c>
      <c r="D110" s="57">
        <f>SUMIF('#6'!$E:$E,'CWS Admin'!$A110,'#6'!I:I)</f>
        <v>0</v>
      </c>
      <c r="E110" s="57">
        <f>SUMIF('#6'!$E:$E,'CWS Admin'!$A110,'#6'!J:J)</f>
        <v>0</v>
      </c>
      <c r="F110" s="57">
        <f>SUMIF('#6'!$E:$E,'CWS Admin'!$A110,'#6'!K:K)</f>
        <v>0</v>
      </c>
      <c r="G110" s="58">
        <f t="shared" si="8"/>
        <v>0</v>
      </c>
      <c r="H110" s="9"/>
    </row>
    <row r="111" spans="1:19" x14ac:dyDescent="0.25">
      <c r="A111" s="114"/>
      <c r="B111" s="115"/>
      <c r="C111" s="57">
        <f>SUMIF('#6'!$E:$E,'CWS Admin'!$A111,'#6'!H:H)</f>
        <v>0</v>
      </c>
      <c r="D111" s="57">
        <f>SUMIF('#6'!$E:$E,'CWS Admin'!$A111,'#6'!I:I)</f>
        <v>0</v>
      </c>
      <c r="E111" s="57">
        <f>SUMIF('#6'!$E:$E,'CWS Admin'!$A111,'#6'!J:J)</f>
        <v>0</v>
      </c>
      <c r="F111" s="57">
        <f>SUMIF('#6'!$E:$E,'CWS Admin'!$A111,'#6'!K:K)</f>
        <v>0</v>
      </c>
      <c r="G111" s="58">
        <f t="shared" si="8"/>
        <v>0</v>
      </c>
      <c r="H111" s="9"/>
    </row>
    <row r="112" spans="1:19" x14ac:dyDescent="0.25">
      <c r="A112" s="114">
        <v>536</v>
      </c>
      <c r="B112" s="115" t="str">
        <f t="shared" ref="B112:B135" si="9">A112&amp;" "&amp;$A$6</f>
        <v>536 Total</v>
      </c>
      <c r="C112" s="57">
        <f>SUMIF('#6'!$E:$E,'CWS Admin'!$A112,'#6'!H:H)</f>
        <v>0</v>
      </c>
      <c r="D112" s="57">
        <f>SUMIF('#6'!$E:$E,'CWS Admin'!$A112,'#6'!I:I)</f>
        <v>0</v>
      </c>
      <c r="E112" s="57">
        <f>SUMIF('#6'!$E:$E,'CWS Admin'!$A112,'#6'!J:J)</f>
        <v>0</v>
      </c>
      <c r="F112" s="57">
        <f>SUMIF('#6'!$E:$E,'CWS Admin'!$A112,'#6'!K:K)</f>
        <v>0</v>
      </c>
      <c r="G112" s="58">
        <f t="shared" si="8"/>
        <v>0</v>
      </c>
      <c r="H112" s="9"/>
    </row>
    <row r="113" spans="1:9" x14ac:dyDescent="0.25">
      <c r="A113" s="114">
        <v>544</v>
      </c>
      <c r="B113" s="115" t="str">
        <f t="shared" si="9"/>
        <v>544 Total</v>
      </c>
      <c r="C113" s="57">
        <f>SUMIF('#6'!$E:$E,'CWS Admin'!$A113,'#6'!H:H)</f>
        <v>0</v>
      </c>
      <c r="D113" s="57">
        <f>SUMIF('#6'!$E:$E,'CWS Admin'!$A113,'#6'!I:I)</f>
        <v>0</v>
      </c>
      <c r="E113" s="57">
        <f>SUMIF('#6'!$E:$E,'CWS Admin'!$A113,'#6'!J:J)</f>
        <v>0</v>
      </c>
      <c r="F113" s="57">
        <f>SUMIF('#6'!$E:$E,'CWS Admin'!$A113,'#6'!K:K)</f>
        <v>0</v>
      </c>
      <c r="G113" s="58">
        <f t="shared" si="8"/>
        <v>0</v>
      </c>
      <c r="H113" s="9"/>
    </row>
    <row r="114" spans="1:9" x14ac:dyDescent="0.25">
      <c r="A114" s="114">
        <v>556</v>
      </c>
      <c r="B114" s="115" t="str">
        <f t="shared" si="9"/>
        <v>556 Total</v>
      </c>
      <c r="C114" s="57">
        <f>SUMIF('#6'!$E:$E,'CWS Admin'!$A114,'#6'!H:H)</f>
        <v>0</v>
      </c>
      <c r="D114" s="57">
        <f>SUMIF('#6'!$E:$E,'CWS Admin'!$A114,'#6'!I:I)</f>
        <v>0</v>
      </c>
      <c r="E114" s="57">
        <f>SUMIF('#6'!$E:$E,'CWS Admin'!$A114,'#6'!J:J)</f>
        <v>0</v>
      </c>
      <c r="F114" s="57">
        <f>SUMIF('#6'!$E:$E,'CWS Admin'!$A114,'#6'!K:K)</f>
        <v>0</v>
      </c>
      <c r="G114" s="58">
        <f t="shared" si="8"/>
        <v>0</v>
      </c>
      <c r="H114" s="9"/>
    </row>
    <row r="115" spans="1:9" x14ac:dyDescent="0.25">
      <c r="A115" s="114">
        <v>557</v>
      </c>
      <c r="B115" s="115" t="str">
        <f t="shared" si="9"/>
        <v>557 Total</v>
      </c>
      <c r="C115" s="57">
        <f>SUMIF('#6'!$E:$E,'CWS Admin'!$A115,'#6'!H:H)</f>
        <v>0</v>
      </c>
      <c r="D115" s="57">
        <f>SUMIF('#6'!$E:$E,'CWS Admin'!$A115,'#6'!I:I)</f>
        <v>0</v>
      </c>
      <c r="E115" s="57">
        <f>SUMIF('#6'!$E:$E,'CWS Admin'!$A115,'#6'!J:J)</f>
        <v>0</v>
      </c>
      <c r="F115" s="57">
        <f>SUMIF('#6'!$E:$E,'CWS Admin'!$A115,'#6'!K:K)</f>
        <v>0</v>
      </c>
      <c r="G115" s="58">
        <f t="shared" si="8"/>
        <v>0</v>
      </c>
      <c r="H115" s="9"/>
    </row>
    <row r="116" spans="1:9" x14ac:dyDescent="0.25">
      <c r="A116" s="114">
        <v>558</v>
      </c>
      <c r="B116" s="115" t="str">
        <f t="shared" si="9"/>
        <v>558 Total</v>
      </c>
      <c r="C116" s="57">
        <f>SUMIF('#6'!$E:$E,'CWS Admin'!$A116,'#6'!H:H)</f>
        <v>0</v>
      </c>
      <c r="D116" s="57">
        <f>SUMIF('#6'!$E:$E,'CWS Admin'!$A116,'#6'!I:I)</f>
        <v>0</v>
      </c>
      <c r="E116" s="57">
        <f>SUMIF('#6'!$E:$E,'CWS Admin'!$A116,'#6'!J:J)</f>
        <v>0</v>
      </c>
      <c r="F116" s="57">
        <f>SUMIF('#6'!$E:$E,'CWS Admin'!$A116,'#6'!K:K)</f>
        <v>0</v>
      </c>
      <c r="G116" s="58">
        <f t="shared" si="8"/>
        <v>0</v>
      </c>
      <c r="H116" s="9"/>
    </row>
    <row r="117" spans="1:9" x14ac:dyDescent="0.25">
      <c r="A117" s="114">
        <v>575</v>
      </c>
      <c r="B117" s="115" t="str">
        <f t="shared" si="9"/>
        <v>575 Total</v>
      </c>
      <c r="C117" s="57">
        <f>SUMIF('#6'!$E:$E,'CWS Admin'!$A117,'#6'!H:H)</f>
        <v>0</v>
      </c>
      <c r="D117" s="57">
        <f>SUMIF('#6'!$E:$E,'CWS Admin'!$A117,'#6'!I:I)</f>
        <v>0</v>
      </c>
      <c r="E117" s="57">
        <f>SUMIF('#6'!$E:$E,'CWS Admin'!$A117,'#6'!J:J)</f>
        <v>0</v>
      </c>
      <c r="F117" s="57">
        <f>SUMIF('#6'!$E:$E,'CWS Admin'!$A117,'#6'!K:K)</f>
        <v>0</v>
      </c>
      <c r="G117" s="58">
        <f t="shared" si="8"/>
        <v>0</v>
      </c>
      <c r="H117" s="9"/>
    </row>
    <row r="118" spans="1:9" x14ac:dyDescent="0.25">
      <c r="A118" s="116" t="s">
        <v>1</v>
      </c>
      <c r="B118" s="117" t="str">
        <f t="shared" si="9"/>
        <v>596 Total</v>
      </c>
      <c r="C118" s="118">
        <f>SUMIF('#6'!$E:$E,'CWS Admin'!$A118,'#6'!H:H)</f>
        <v>0</v>
      </c>
      <c r="D118" s="118">
        <f>SUMIF('#6'!$E:$E,'CWS Admin'!$A118,'#6'!I:I)</f>
        <v>0</v>
      </c>
      <c r="E118" s="118">
        <f>SUMIF('#6'!$E:$E,'CWS Admin'!$A118,'#6'!J:J)</f>
        <v>0</v>
      </c>
      <c r="F118" s="118">
        <f>SUMIF('#6'!$E:$E,'CWS Admin'!$A118,'#6'!K:K)</f>
        <v>0</v>
      </c>
      <c r="G118" s="119">
        <f>SUM(C118:F118)</f>
        <v>0</v>
      </c>
      <c r="H118" s="9"/>
      <c r="I118" s="196" t="s">
        <v>332</v>
      </c>
    </row>
    <row r="119" spans="1:9" x14ac:dyDescent="0.25">
      <c r="A119" s="114">
        <v>718</v>
      </c>
      <c r="B119" s="115" t="str">
        <f t="shared" si="9"/>
        <v>718 Total</v>
      </c>
      <c r="C119" s="57">
        <f>SUMIF('#6'!$E:$E,'CWS Admin'!$A119,'#6'!H:H)</f>
        <v>0</v>
      </c>
      <c r="D119" s="57">
        <f>SUMIF('#6'!$E:$E,'CWS Admin'!$A119,'#6'!I:I)</f>
        <v>0</v>
      </c>
      <c r="E119" s="57">
        <f>SUMIF('#6'!$E:$E,'CWS Admin'!$A119,'#6'!J:J)</f>
        <v>0</v>
      </c>
      <c r="F119" s="57">
        <f>SUMIF('#6'!$E:$E,'CWS Admin'!$A119,'#6'!K:K)</f>
        <v>0</v>
      </c>
      <c r="G119" s="58">
        <f t="shared" ref="G119:G135" si="10">SUM(C119:F119)</f>
        <v>0</v>
      </c>
      <c r="H119" s="9"/>
      <c r="I119" s="196" t="s">
        <v>331</v>
      </c>
    </row>
    <row r="120" spans="1:9" x14ac:dyDescent="0.25">
      <c r="A120" s="114">
        <v>730</v>
      </c>
      <c r="B120" s="115" t="str">
        <f t="shared" si="9"/>
        <v>730 Total</v>
      </c>
      <c r="C120" s="57">
        <f>SUMIF('#6'!$E:$E,'CWS Admin'!$A120,'#6'!H:H)</f>
        <v>0</v>
      </c>
      <c r="D120" s="57">
        <f>SUMIF('#6'!$E:$E,'CWS Admin'!$A120,'#6'!I:I)</f>
        <v>0</v>
      </c>
      <c r="E120" s="57">
        <f>SUMIF('#6'!$E:$E,'CWS Admin'!$A120,'#6'!J:J)</f>
        <v>0</v>
      </c>
      <c r="F120" s="57">
        <f>SUMIF('#6'!$E:$E,'CWS Admin'!$A120,'#6'!K:K)</f>
        <v>0</v>
      </c>
      <c r="G120" s="58">
        <f t="shared" si="10"/>
        <v>0</v>
      </c>
      <c r="H120" s="9"/>
    </row>
    <row r="121" spans="1:9" x14ac:dyDescent="0.25">
      <c r="A121" s="114">
        <v>701</v>
      </c>
      <c r="B121" s="115" t="str">
        <f t="shared" si="9"/>
        <v>701 Total</v>
      </c>
      <c r="C121" s="57">
        <f>SUMIF('#6'!$E:$E,'CWS Admin'!$A121,'#6'!H:H)</f>
        <v>0</v>
      </c>
      <c r="D121" s="57">
        <f>SUMIF('#6'!$E:$E,'CWS Admin'!$A121,'#6'!I:I)</f>
        <v>0</v>
      </c>
      <c r="E121" s="57">
        <f>SUMIF('#6'!$E:$E,'CWS Admin'!$A121,'#6'!J:J)</f>
        <v>0</v>
      </c>
      <c r="F121" s="57">
        <f>SUMIF('#6'!$E:$E,'CWS Admin'!$A121,'#6'!K:K)</f>
        <v>0</v>
      </c>
      <c r="G121" s="58">
        <f t="shared" si="10"/>
        <v>0</v>
      </c>
      <c r="H121" s="9"/>
    </row>
    <row r="122" spans="1:9" x14ac:dyDescent="0.25">
      <c r="A122" s="114">
        <v>707</v>
      </c>
      <c r="B122" s="115" t="str">
        <f t="shared" si="9"/>
        <v>707 Total</v>
      </c>
      <c r="C122" s="57">
        <f>SUMIF('#6'!$E:$E,'CWS Admin'!$A122,'#6'!H:H)</f>
        <v>0</v>
      </c>
      <c r="D122" s="57">
        <f>SUMIF('#6'!$E:$E,'CWS Admin'!$A122,'#6'!I:I)</f>
        <v>0</v>
      </c>
      <c r="E122" s="57">
        <f>SUMIF('#6'!$E:$E,'CWS Admin'!$A122,'#6'!J:J)</f>
        <v>0</v>
      </c>
      <c r="F122" s="57">
        <f>SUMIF('#6'!$E:$E,'CWS Admin'!$A122,'#6'!K:K)</f>
        <v>0</v>
      </c>
      <c r="G122" s="58">
        <f t="shared" si="10"/>
        <v>0</v>
      </c>
      <c r="H122" s="9"/>
    </row>
    <row r="123" spans="1:9" x14ac:dyDescent="0.25">
      <c r="A123" s="114">
        <v>732</v>
      </c>
      <c r="B123" s="115" t="str">
        <f t="shared" si="9"/>
        <v>732 Total</v>
      </c>
      <c r="C123" s="57">
        <f>SUMIF('#6'!$E:$E,'CWS Admin'!$A123,'#6'!H:H)</f>
        <v>0</v>
      </c>
      <c r="D123" s="57">
        <f>SUMIF('#6'!$E:$E,'CWS Admin'!$A123,'#6'!I:I)</f>
        <v>0</v>
      </c>
      <c r="E123" s="57">
        <f>SUMIF('#6'!$E:$E,'CWS Admin'!$A123,'#6'!J:J)</f>
        <v>0</v>
      </c>
      <c r="F123" s="57">
        <f>SUMIF('#6'!$E:$E,'CWS Admin'!$A123,'#6'!K:K)</f>
        <v>0</v>
      </c>
      <c r="G123" s="58">
        <f t="shared" si="10"/>
        <v>0</v>
      </c>
      <c r="H123" s="9"/>
    </row>
    <row r="124" spans="1:9" x14ac:dyDescent="0.25">
      <c r="A124" s="114">
        <v>733</v>
      </c>
      <c r="B124" s="115" t="str">
        <f t="shared" si="9"/>
        <v>733 Total</v>
      </c>
      <c r="C124" s="57">
        <f>SUMIF('#6'!$E:$E,'CWS Admin'!$A124,'#6'!H:H)</f>
        <v>0</v>
      </c>
      <c r="D124" s="57">
        <f>SUMIF('#6'!$E:$E,'CWS Admin'!$A124,'#6'!I:I)</f>
        <v>0</v>
      </c>
      <c r="E124" s="57">
        <f>SUMIF('#6'!$E:$E,'CWS Admin'!$A124,'#6'!J:J)</f>
        <v>0</v>
      </c>
      <c r="F124" s="57">
        <f>SUMIF('#6'!$E:$E,'CWS Admin'!$A124,'#6'!K:K)</f>
        <v>0</v>
      </c>
      <c r="G124" s="58">
        <f t="shared" si="10"/>
        <v>0</v>
      </c>
      <c r="H124" s="9"/>
    </row>
    <row r="125" spans="1:9" x14ac:dyDescent="0.25">
      <c r="A125" s="114">
        <v>818</v>
      </c>
      <c r="B125" s="115" t="str">
        <f t="shared" si="9"/>
        <v>818 Total</v>
      </c>
      <c r="C125" s="57">
        <f>SUMIF('#6'!$E:$E,'CWS Admin'!$A125,'#6'!H:H)</f>
        <v>0</v>
      </c>
      <c r="D125" s="57">
        <f>SUMIF('#6'!$E:$E,'CWS Admin'!$A125,'#6'!I:I)</f>
        <v>0</v>
      </c>
      <c r="E125" s="57">
        <f>SUMIF('#6'!$E:$E,'CWS Admin'!$A125,'#6'!J:J)</f>
        <v>0</v>
      </c>
      <c r="F125" s="57">
        <f>SUMIF('#6'!$E:$E,'CWS Admin'!$A125,'#6'!K:K)</f>
        <v>0</v>
      </c>
      <c r="G125" s="58">
        <f t="shared" si="10"/>
        <v>0</v>
      </c>
      <c r="H125" s="9"/>
    </row>
    <row r="126" spans="1:9" x14ac:dyDescent="0.25">
      <c r="A126" s="114">
        <v>828</v>
      </c>
      <c r="B126" s="115" t="str">
        <f t="shared" si="9"/>
        <v>828 Total</v>
      </c>
      <c r="C126" s="57">
        <f>SUMIF('#6'!$E:$E,'CWS Admin'!$A126,'#6'!H:H)</f>
        <v>0</v>
      </c>
      <c r="D126" s="57">
        <f>SUMIF('#6'!$E:$E,'CWS Admin'!$A126,'#6'!I:I)</f>
        <v>0</v>
      </c>
      <c r="E126" s="57">
        <f>SUMIF('#6'!$E:$E,'CWS Admin'!$A126,'#6'!J:J)</f>
        <v>0</v>
      </c>
      <c r="F126" s="57">
        <f>SUMIF('#6'!$E:$E,'CWS Admin'!$A126,'#6'!K:K)</f>
        <v>0</v>
      </c>
      <c r="G126" s="58">
        <f t="shared" si="10"/>
        <v>0</v>
      </c>
      <c r="H126" s="9"/>
    </row>
    <row r="127" spans="1:9" x14ac:dyDescent="0.25">
      <c r="A127" s="114">
        <v>837</v>
      </c>
      <c r="B127" s="115" t="str">
        <f t="shared" si="9"/>
        <v>837 Total</v>
      </c>
      <c r="C127" s="57">
        <f>SUMIF('#6'!$E:$E,'CWS Admin'!$A127,'#6'!H:H)</f>
        <v>0</v>
      </c>
      <c r="D127" s="57">
        <f>SUMIF('#6'!$E:$E,'CWS Admin'!$A127,'#6'!I:I)</f>
        <v>0</v>
      </c>
      <c r="E127" s="57">
        <f>SUMIF('#6'!$E:$E,'CWS Admin'!$A127,'#6'!J:J)</f>
        <v>0</v>
      </c>
      <c r="F127" s="57">
        <f>SUMIF('#6'!$E:$E,'CWS Admin'!$A127,'#6'!K:K)</f>
        <v>0</v>
      </c>
      <c r="G127" s="58">
        <f t="shared" si="10"/>
        <v>0</v>
      </c>
      <c r="H127" s="9"/>
    </row>
    <row r="128" spans="1:9" x14ac:dyDescent="0.25">
      <c r="A128" s="114">
        <v>838</v>
      </c>
      <c r="B128" s="115" t="str">
        <f t="shared" si="9"/>
        <v>838 Total</v>
      </c>
      <c r="C128" s="57">
        <f>SUMIF('#6'!$E:$E,'CWS Admin'!$A128,'#6'!H:H)</f>
        <v>0</v>
      </c>
      <c r="D128" s="57">
        <f>SUMIF('#6'!$E:$E,'CWS Admin'!$A128,'#6'!I:I)</f>
        <v>0</v>
      </c>
      <c r="E128" s="57">
        <f>SUMIF('#6'!$E:$E,'CWS Admin'!$A128,'#6'!J:J)</f>
        <v>0</v>
      </c>
      <c r="F128" s="57">
        <f>SUMIF('#6'!$E:$E,'CWS Admin'!$A128,'#6'!K:K)</f>
        <v>0</v>
      </c>
      <c r="G128" s="58">
        <f t="shared" si="10"/>
        <v>0</v>
      </c>
      <c r="H128" s="9"/>
    </row>
    <row r="129" spans="1:9" x14ac:dyDescent="0.25">
      <c r="A129" s="114">
        <v>839</v>
      </c>
      <c r="B129" s="115" t="str">
        <f t="shared" si="9"/>
        <v>839 Total</v>
      </c>
      <c r="C129" s="57">
        <f>SUMIF('#6'!$E:$E,'CWS Admin'!$A129,'#6'!H:H)</f>
        <v>0</v>
      </c>
      <c r="D129" s="57">
        <f>SUMIF('#6'!$E:$E,'CWS Admin'!$A129,'#6'!I:I)</f>
        <v>0</v>
      </c>
      <c r="E129" s="57">
        <f>SUMIF('#6'!$E:$E,'CWS Admin'!$A129,'#6'!J:J)</f>
        <v>0</v>
      </c>
      <c r="F129" s="57">
        <f>SUMIF('#6'!$E:$E,'CWS Admin'!$A129,'#6'!K:K)</f>
        <v>0</v>
      </c>
      <c r="G129" s="58">
        <f t="shared" si="10"/>
        <v>0</v>
      </c>
      <c r="H129" s="9"/>
    </row>
    <row r="130" spans="1:9" x14ac:dyDescent="0.25">
      <c r="A130" s="114">
        <v>840</v>
      </c>
      <c r="B130" s="115" t="str">
        <f t="shared" si="9"/>
        <v>840 Total</v>
      </c>
      <c r="C130" s="57">
        <f>SUMIF('#6'!$E:$E,'CWS Admin'!$A130,'#6'!H:H)</f>
        <v>0</v>
      </c>
      <c r="D130" s="57">
        <f>SUMIF('#6'!$E:$E,'CWS Admin'!$A130,'#6'!I:I)</f>
        <v>0</v>
      </c>
      <c r="E130" s="57">
        <f>SUMIF('#6'!$E:$E,'CWS Admin'!$A130,'#6'!J:J)</f>
        <v>0</v>
      </c>
      <c r="F130" s="57">
        <f>SUMIF('#6'!$E:$E,'CWS Admin'!$A130,'#6'!K:K)</f>
        <v>0</v>
      </c>
      <c r="G130" s="58">
        <f t="shared" si="10"/>
        <v>0</v>
      </c>
      <c r="H130" s="9"/>
    </row>
    <row r="131" spans="1:9" x14ac:dyDescent="0.25">
      <c r="A131" s="114">
        <v>841</v>
      </c>
      <c r="B131" s="115" t="str">
        <f t="shared" si="9"/>
        <v>841 Total</v>
      </c>
      <c r="C131" s="57">
        <f>SUMIF('#6'!$E:$E,'CWS Admin'!$A131,'#6'!H:H)</f>
        <v>0</v>
      </c>
      <c r="D131" s="57">
        <f>SUMIF('#6'!$E:$E,'CWS Admin'!$A131,'#6'!I:I)</f>
        <v>0</v>
      </c>
      <c r="E131" s="57">
        <f>SUMIF('#6'!$E:$E,'CWS Admin'!$A131,'#6'!J:J)</f>
        <v>0</v>
      </c>
      <c r="F131" s="57">
        <f>SUMIF('#6'!$E:$E,'CWS Admin'!$A131,'#6'!K:K)</f>
        <v>0</v>
      </c>
      <c r="G131" s="58">
        <f t="shared" si="10"/>
        <v>0</v>
      </c>
      <c r="H131" s="9"/>
    </row>
    <row r="132" spans="1:9" x14ac:dyDescent="0.25">
      <c r="A132" s="114">
        <v>842</v>
      </c>
      <c r="B132" s="115" t="str">
        <f t="shared" si="9"/>
        <v>842 Total</v>
      </c>
      <c r="C132" s="57">
        <f>SUMIF('#6'!$E:$E,'CWS Admin'!$A132,'#6'!H:H)</f>
        <v>0</v>
      </c>
      <c r="D132" s="57">
        <f>SUMIF('#6'!$E:$E,'CWS Admin'!$A132,'#6'!I:I)</f>
        <v>0</v>
      </c>
      <c r="E132" s="57">
        <f>SUMIF('#6'!$E:$E,'CWS Admin'!$A132,'#6'!J:J)</f>
        <v>0</v>
      </c>
      <c r="F132" s="57">
        <f>SUMIF('#6'!$E:$E,'CWS Admin'!$A132,'#6'!K:K)</f>
        <v>0</v>
      </c>
      <c r="G132" s="58">
        <f t="shared" si="10"/>
        <v>0</v>
      </c>
      <c r="H132" s="9"/>
    </row>
    <row r="133" spans="1:9" x14ac:dyDescent="0.25">
      <c r="A133" s="114">
        <v>863</v>
      </c>
      <c r="B133" s="115" t="str">
        <f t="shared" si="9"/>
        <v>863 Total</v>
      </c>
      <c r="C133" s="57">
        <f>SUMIF('#6'!$E:$E,'CWS Admin'!$A133,'#6'!H:H)</f>
        <v>0</v>
      </c>
      <c r="D133" s="57">
        <f>SUMIF('#6'!$E:$E,'CWS Admin'!$A133,'#6'!I:I)</f>
        <v>0</v>
      </c>
      <c r="E133" s="57">
        <f>SUMIF('#6'!$E:$E,'CWS Admin'!$A133,'#6'!J:J)</f>
        <v>0</v>
      </c>
      <c r="F133" s="57">
        <f>SUMIF('#6'!$E:$E,'CWS Admin'!$A133,'#6'!K:K)</f>
        <v>0</v>
      </c>
      <c r="G133" s="58">
        <f t="shared" si="10"/>
        <v>0</v>
      </c>
      <c r="H133" s="9"/>
    </row>
    <row r="134" spans="1:9" x14ac:dyDescent="0.25">
      <c r="A134" s="114">
        <v>864</v>
      </c>
      <c r="B134" s="115" t="str">
        <f t="shared" si="9"/>
        <v>864 Total</v>
      </c>
      <c r="C134" s="57">
        <f>SUMIF('#6'!$E:$E,'CWS Admin'!$A134,'#6'!H:H)</f>
        <v>0</v>
      </c>
      <c r="D134" s="57">
        <f>SUMIF('#6'!$E:$E,'CWS Admin'!$A134,'#6'!I:I)</f>
        <v>0</v>
      </c>
      <c r="E134" s="57">
        <f>SUMIF('#6'!$E:$E,'CWS Admin'!$A134,'#6'!J:J)</f>
        <v>0</v>
      </c>
      <c r="F134" s="57">
        <f>SUMIF('#6'!$E:$E,'CWS Admin'!$A134,'#6'!K:K)</f>
        <v>0</v>
      </c>
      <c r="G134" s="58">
        <f t="shared" si="10"/>
        <v>0</v>
      </c>
      <c r="H134" s="9"/>
    </row>
    <row r="135" spans="1:9" x14ac:dyDescent="0.25">
      <c r="A135" s="114">
        <v>865</v>
      </c>
      <c r="B135" s="115" t="str">
        <f t="shared" si="9"/>
        <v>865 Total</v>
      </c>
      <c r="C135" s="57">
        <f>SUMIF('#6'!$E:$E,'CWS Admin'!$A135,'#6'!H:H)</f>
        <v>0</v>
      </c>
      <c r="D135" s="57">
        <f>SUMIF('#6'!$E:$E,'CWS Admin'!$A135,'#6'!I:I)</f>
        <v>0</v>
      </c>
      <c r="E135" s="57">
        <f>SUMIF('#6'!$E:$E,'CWS Admin'!$A135,'#6'!J:J)</f>
        <v>0</v>
      </c>
      <c r="F135" s="57">
        <f>SUMIF('#6'!$E:$E,'CWS Admin'!$A135,'#6'!K:K)</f>
        <v>0</v>
      </c>
      <c r="G135" s="58">
        <f t="shared" si="10"/>
        <v>0</v>
      </c>
      <c r="H135" s="9"/>
    </row>
    <row r="136" spans="1:9" x14ac:dyDescent="0.25">
      <c r="A136" s="29" t="s">
        <v>34</v>
      </c>
      <c r="B136" s="29"/>
      <c r="C136" s="184">
        <f>SUM(C94:C135)</f>
        <v>0</v>
      </c>
      <c r="D136" s="184">
        <f>SUM(D94:D135)</f>
        <v>0</v>
      </c>
      <c r="E136" s="184">
        <f>SUM(E94:E135)</f>
        <v>0</v>
      </c>
      <c r="F136" s="184">
        <f>SUM(F94:F135)</f>
        <v>0</v>
      </c>
      <c r="G136" s="184">
        <f>SUM(G94:G135)</f>
        <v>0</v>
      </c>
      <c r="H136" s="9"/>
      <c r="I136" s="5"/>
    </row>
    <row r="137" spans="1:9" x14ac:dyDescent="0.25">
      <c r="A137" s="78"/>
      <c r="B137" s="78"/>
      <c r="C137" s="110"/>
      <c r="D137" s="110"/>
      <c r="E137" s="110"/>
      <c r="F137" s="110"/>
      <c r="G137" s="110"/>
      <c r="H137" s="9"/>
      <c r="I137" s="27"/>
    </row>
    <row r="138" spans="1:9" x14ac:dyDescent="0.25">
      <c r="A138" s="78"/>
      <c r="B138" s="78"/>
      <c r="C138" s="110"/>
      <c r="D138" s="110"/>
      <c r="E138" s="110"/>
      <c r="F138" s="110"/>
      <c r="G138" s="110"/>
      <c r="H138" s="9"/>
      <c r="I138" s="27"/>
    </row>
    <row r="139" spans="1:9" x14ac:dyDescent="0.25">
      <c r="A139" s="10"/>
      <c r="C139" s="10"/>
      <c r="D139" s="10"/>
      <c r="E139" s="10"/>
      <c r="F139" s="10"/>
      <c r="G139" s="10"/>
      <c r="H139" s="9"/>
    </row>
    <row r="140" spans="1:9" x14ac:dyDescent="0.25">
      <c r="A140" s="10"/>
      <c r="C140" s="10"/>
      <c r="D140" s="10"/>
      <c r="E140" s="10"/>
      <c r="F140" s="10"/>
      <c r="G140" s="10"/>
      <c r="H140" s="9"/>
    </row>
    <row r="141" spans="1:9" x14ac:dyDescent="0.25">
      <c r="A141" s="5" t="s">
        <v>47</v>
      </c>
      <c r="C141" s="10"/>
      <c r="D141" s="10"/>
      <c r="E141" s="10"/>
      <c r="F141" s="10"/>
      <c r="G141" s="10"/>
      <c r="H141" s="9"/>
    </row>
    <row r="142" spans="1:9" x14ac:dyDescent="0.25">
      <c r="A142" s="29" t="s">
        <v>23</v>
      </c>
      <c r="B142" s="29"/>
      <c r="C142" s="30" t="s">
        <v>24</v>
      </c>
      <c r="D142" s="30" t="s">
        <v>25</v>
      </c>
      <c r="E142" s="30" t="s">
        <v>26</v>
      </c>
      <c r="F142" s="30" t="s">
        <v>27</v>
      </c>
      <c r="G142" s="30" t="s">
        <v>13</v>
      </c>
      <c r="H142" s="9"/>
    </row>
    <row r="143" spans="1:9" x14ac:dyDescent="0.25">
      <c r="A143" s="57" t="s">
        <v>2</v>
      </c>
      <c r="B143" s="56" t="str">
        <f>A143&amp;" "&amp;$A$6</f>
        <v>808 Total</v>
      </c>
      <c r="C143" s="57">
        <f>SUMIF('#6'!$E:$E,'CWS Admin'!$A143,'#6'!H:H)</f>
        <v>0</v>
      </c>
      <c r="D143" s="57">
        <f>SUMIF('#6'!$E:$E,'CWS Admin'!$A143,'#6'!I:I)</f>
        <v>0</v>
      </c>
      <c r="E143" s="57">
        <f>SUMIF('#6'!$E:$E,'CWS Admin'!$A143,'#6'!J:J)</f>
        <v>0</v>
      </c>
      <c r="F143" s="57">
        <f>SUMIF('#6'!$E:$E,'CWS Admin'!$A143,'#6'!K:K)</f>
        <v>0</v>
      </c>
      <c r="G143" s="58">
        <f t="shared" ref="G143:G146" si="11">SUM(C143:F143)</f>
        <v>0</v>
      </c>
      <c r="H143" s="9"/>
    </row>
    <row r="144" spans="1:9" x14ac:dyDescent="0.25">
      <c r="A144" s="431" t="s">
        <v>279</v>
      </c>
      <c r="B144" s="433"/>
      <c r="C144" s="431"/>
      <c r="D144" s="431">
        <f>VLOOKUP(B5,$Z:$AC,2,FALSE)</f>
        <v>0</v>
      </c>
      <c r="E144" s="431"/>
      <c r="F144" s="431"/>
      <c r="G144" s="432">
        <f t="shared" si="11"/>
        <v>0</v>
      </c>
      <c r="H144" s="9"/>
      <c r="I144" s="196" t="s">
        <v>333</v>
      </c>
    </row>
    <row r="145" spans="1:9" x14ac:dyDescent="0.25">
      <c r="A145" s="431" t="s">
        <v>280</v>
      </c>
      <c r="B145" s="433"/>
      <c r="C145" s="431"/>
      <c r="D145" s="431">
        <f>VLOOKUP(B5,$Z:$AC,3,FALSE)</f>
        <v>0</v>
      </c>
      <c r="E145" s="431"/>
      <c r="F145" s="431"/>
      <c r="G145" s="432">
        <f t="shared" si="11"/>
        <v>0</v>
      </c>
      <c r="H145" s="9"/>
      <c r="I145" s="196" t="s">
        <v>333</v>
      </c>
    </row>
    <row r="146" spans="1:9" x14ac:dyDescent="0.25">
      <c r="A146" s="431" t="s">
        <v>281</v>
      </c>
      <c r="B146" s="433"/>
      <c r="C146" s="431"/>
      <c r="D146" s="431"/>
      <c r="E146" s="431"/>
      <c r="F146" s="431">
        <f>+F147-F143</f>
        <v>0</v>
      </c>
      <c r="G146" s="432">
        <f t="shared" si="11"/>
        <v>0</v>
      </c>
      <c r="H146" s="9"/>
      <c r="I146" s="196" t="s">
        <v>282</v>
      </c>
    </row>
    <row r="147" spans="1:9" x14ac:dyDescent="0.25">
      <c r="A147" s="29" t="s">
        <v>34</v>
      </c>
      <c r="B147" s="29"/>
      <c r="C147" s="184">
        <f>SUM(C143)</f>
        <v>0</v>
      </c>
      <c r="D147" s="184">
        <f>SUM(D143:D146)</f>
        <v>0</v>
      </c>
      <c r="E147" s="184">
        <f>SUM(E143)</f>
        <v>0</v>
      </c>
      <c r="F147" s="184">
        <f>+D147/0.7*0.3</f>
        <v>0</v>
      </c>
      <c r="G147" s="184">
        <f>SUM(G143:G146)</f>
        <v>0</v>
      </c>
      <c r="H147" s="9"/>
    </row>
    <row r="148" spans="1:9" x14ac:dyDescent="0.25">
      <c r="A148" s="9"/>
      <c r="B148" s="187" t="s">
        <v>123</v>
      </c>
      <c r="C148" s="188">
        <f>C136+C147</f>
        <v>0</v>
      </c>
      <c r="D148" s="189">
        <f>D136+D147</f>
        <v>0</v>
      </c>
      <c r="E148" s="189">
        <f>E136+E147</f>
        <v>0</v>
      </c>
      <c r="F148" s="189">
        <f>F136+F147</f>
        <v>0</v>
      </c>
      <c r="G148" s="190">
        <f>G136+G147</f>
        <v>0</v>
      </c>
      <c r="H148" s="9"/>
    </row>
    <row r="149" spans="1:9" x14ac:dyDescent="0.25">
      <c r="A149" s="9"/>
      <c r="B149" s="9"/>
      <c r="C149" s="77"/>
      <c r="D149" s="77"/>
      <c r="E149" s="77"/>
      <c r="F149" s="77"/>
      <c r="G149" s="9"/>
      <c r="H149" s="9"/>
    </row>
    <row r="150" spans="1:9" x14ac:dyDescent="0.25">
      <c r="A150" s="9"/>
      <c r="B150" s="9"/>
      <c r="C150" s="77"/>
      <c r="D150" s="77"/>
      <c r="E150" s="77"/>
      <c r="F150" s="77"/>
      <c r="G150" s="9"/>
      <c r="H150" s="9"/>
    </row>
    <row r="151" spans="1:9" x14ac:dyDescent="0.25">
      <c r="A151" s="9"/>
      <c r="B151" s="9"/>
      <c r="C151" s="77"/>
      <c r="D151" s="77"/>
      <c r="E151" s="77"/>
      <c r="F151" s="77"/>
      <c r="G151" s="9"/>
      <c r="H151" s="9"/>
    </row>
    <row r="152" spans="1:9" x14ac:dyDescent="0.25">
      <c r="A152" s="29" t="s">
        <v>23</v>
      </c>
      <c r="B152" s="29"/>
      <c r="C152" s="30" t="s">
        <v>24</v>
      </c>
      <c r="D152" s="30" t="s">
        <v>25</v>
      </c>
      <c r="E152" s="30" t="s">
        <v>26</v>
      </c>
      <c r="F152" s="30" t="s">
        <v>27</v>
      </c>
      <c r="G152" s="30" t="s">
        <v>13</v>
      </c>
      <c r="H152" s="9"/>
    </row>
    <row r="153" spans="1:9" x14ac:dyDescent="0.25">
      <c r="A153" s="58">
        <v>106</v>
      </c>
      <c r="B153" s="56" t="str">
        <f>A153&amp;" "&amp;$A$6</f>
        <v>106 Total</v>
      </c>
      <c r="C153" s="57">
        <f>SUMIF('#6'!$E:$E,'CWS Admin'!$A153,'#6'!H:H)</f>
        <v>0</v>
      </c>
      <c r="D153" s="57">
        <f>SUMIF('#6'!$E:$E,'CWS Admin'!$A153,'#6'!I:I)</f>
        <v>0</v>
      </c>
      <c r="E153" s="57">
        <f>SUMIF('#6'!$E:$E,'CWS Admin'!$A153,'#6'!J:J)</f>
        <v>0</v>
      </c>
      <c r="F153" s="57">
        <f>SUMIF('#6'!$E:$E,'CWS Admin'!$A153,'#6'!K:K)</f>
        <v>0</v>
      </c>
      <c r="G153" s="58">
        <f t="shared" ref="G153:G156" si="12">SUM(C153:F153)</f>
        <v>0</v>
      </c>
      <c r="H153" s="9"/>
    </row>
    <row r="154" spans="1:9" x14ac:dyDescent="0.25">
      <c r="A154" s="58">
        <v>134</v>
      </c>
      <c r="B154" s="56" t="str">
        <f>A154&amp;" "&amp;$A$6</f>
        <v>134 Total</v>
      </c>
      <c r="C154" s="57">
        <f>SUMIF('#6'!$E:$E,'CWS Admin'!$A154,'#6'!H:H)</f>
        <v>0</v>
      </c>
      <c r="D154" s="57">
        <f>SUMIF('#6'!$E:$E,'CWS Admin'!$A154,'#6'!I:I)</f>
        <v>0</v>
      </c>
      <c r="E154" s="57">
        <f>SUMIF('#6'!$E:$E,'CWS Admin'!$A154,'#6'!J:J)</f>
        <v>0</v>
      </c>
      <c r="F154" s="57">
        <f>SUMIF('#6'!$E:$E,'CWS Admin'!$A154,'#6'!K:K)</f>
        <v>0</v>
      </c>
      <c r="G154" s="58">
        <f t="shared" si="12"/>
        <v>0</v>
      </c>
      <c r="H154" s="9"/>
    </row>
    <row r="155" spans="1:9" x14ac:dyDescent="0.25">
      <c r="A155" s="58">
        <v>513</v>
      </c>
      <c r="B155" s="56" t="str">
        <f>A155&amp;" "&amp;$A$6</f>
        <v>513 Total</v>
      </c>
      <c r="C155" s="57">
        <f>SUMIF('#6'!$E:$E,'CWS Admin'!$A155,'#6'!H:H)</f>
        <v>0</v>
      </c>
      <c r="D155" s="57">
        <f>SUMIF('#6'!$E:$E,'CWS Admin'!$A155,'#6'!I:I)</f>
        <v>0</v>
      </c>
      <c r="E155" s="57">
        <f>SUMIF('#6'!$E:$E,'CWS Admin'!$A155,'#6'!J:J)</f>
        <v>0</v>
      </c>
      <c r="F155" s="57">
        <f>SUMIF('#6'!$E:$E,'CWS Admin'!$A155,'#6'!K:K)</f>
        <v>0</v>
      </c>
      <c r="G155" s="58">
        <f t="shared" si="12"/>
        <v>0</v>
      </c>
      <c r="H155" s="9"/>
    </row>
    <row r="156" spans="1:9" x14ac:dyDescent="0.25">
      <c r="A156" s="58">
        <v>520</v>
      </c>
      <c r="B156" s="56" t="str">
        <f>A156&amp;" "&amp;$A$6</f>
        <v>520 Total</v>
      </c>
      <c r="C156" s="57">
        <f>SUMIF('#6'!$E:$E,'CWS Admin'!$A156,'#6'!H:H)</f>
        <v>0</v>
      </c>
      <c r="D156" s="57">
        <f>SUMIF('#6'!$E:$E,'CWS Admin'!$A156,'#6'!I:I)</f>
        <v>0</v>
      </c>
      <c r="E156" s="57">
        <f>SUMIF('#6'!$E:$E,'CWS Admin'!$A156,'#6'!J:J)</f>
        <v>0</v>
      </c>
      <c r="F156" s="57">
        <f>SUMIF('#6'!$E:$E,'CWS Admin'!$A156,'#6'!K:K)</f>
        <v>0</v>
      </c>
      <c r="G156" s="58">
        <f t="shared" si="12"/>
        <v>0</v>
      </c>
      <c r="H156" s="9"/>
    </row>
    <row r="157" spans="1:9" x14ac:dyDescent="0.25">
      <c r="A157" s="29" t="s">
        <v>34</v>
      </c>
      <c r="B157" s="29"/>
      <c r="C157" s="184">
        <f>SUM(C153:C156)</f>
        <v>0</v>
      </c>
      <c r="D157" s="184">
        <f>SUM(D153:D156)</f>
        <v>0</v>
      </c>
      <c r="E157" s="184">
        <f>SUM(E153:E156)</f>
        <v>0</v>
      </c>
      <c r="F157" s="184">
        <f>SUM(F153:F156)</f>
        <v>0</v>
      </c>
      <c r="G157" s="184">
        <f>SUM(G153:G156)</f>
        <v>0</v>
      </c>
      <c r="H157" s="9"/>
    </row>
    <row r="158" spans="1:9" x14ac:dyDescent="0.25">
      <c r="A158" s="9"/>
      <c r="B158" s="9"/>
      <c r="C158" s="77"/>
      <c r="D158" s="77"/>
      <c r="E158" s="77"/>
      <c r="F158" s="77"/>
      <c r="G158" s="9"/>
      <c r="H158" s="9"/>
    </row>
    <row r="159" spans="1:9" x14ac:dyDescent="0.25">
      <c r="A159" s="9"/>
      <c r="B159" s="9"/>
      <c r="C159" s="77"/>
      <c r="D159" s="77"/>
      <c r="E159" s="77"/>
      <c r="F159" s="77"/>
      <c r="G159" s="9"/>
      <c r="H159" s="9"/>
    </row>
    <row r="160" spans="1:9" x14ac:dyDescent="0.25">
      <c r="A160" s="5" t="s">
        <v>47</v>
      </c>
      <c r="C160" s="10"/>
      <c r="D160" s="10"/>
      <c r="E160" s="10"/>
      <c r="F160" s="10"/>
      <c r="G160" s="10"/>
    </row>
    <row r="161" spans="1:8" x14ac:dyDescent="0.25">
      <c r="A161" s="29" t="s">
        <v>23</v>
      </c>
      <c r="B161" s="29"/>
      <c r="C161" s="30" t="s">
        <v>24</v>
      </c>
      <c r="D161" s="30" t="s">
        <v>25</v>
      </c>
      <c r="E161" s="30" t="s">
        <v>26</v>
      </c>
      <c r="F161" s="30" t="s">
        <v>27</v>
      </c>
      <c r="G161" s="30" t="s">
        <v>13</v>
      </c>
    </row>
    <row r="162" spans="1:8" x14ac:dyDescent="0.25">
      <c r="A162" s="57">
        <v>196</v>
      </c>
      <c r="B162" s="56" t="str">
        <f>A162&amp;" "&amp;$A$6</f>
        <v>196 Total</v>
      </c>
      <c r="C162" s="185">
        <f>SUMIF('#6'!$E:$E,'CWS Admin'!$A162,'#6'!H:H)</f>
        <v>0</v>
      </c>
      <c r="D162" s="185">
        <f>SUMIF('#6'!$E:$E,'CWS Admin'!$A162,'#6'!I:I)</f>
        <v>0</v>
      </c>
      <c r="E162" s="185">
        <f>SUMIF('#6'!$E:$E,'CWS Admin'!$A162,'#6'!J:J)</f>
        <v>0</v>
      </c>
      <c r="F162" s="185">
        <f>SUMIF('#6'!$E:$E,'CWS Admin'!$A162,'#6'!K:K)</f>
        <v>0</v>
      </c>
      <c r="G162" s="185">
        <f t="shared" ref="G162" si="13">SUM(C162:F162)</f>
        <v>0</v>
      </c>
    </row>
    <row r="163" spans="1:8" x14ac:dyDescent="0.25">
      <c r="A163" s="29" t="s">
        <v>34</v>
      </c>
      <c r="B163" s="29"/>
      <c r="C163" s="186">
        <f>SUM(C162)</f>
        <v>0</v>
      </c>
      <c r="D163" s="186">
        <f>SUM(D162)</f>
        <v>0</v>
      </c>
      <c r="E163" s="186">
        <f>SUM(E162)</f>
        <v>0</v>
      </c>
      <c r="F163" s="186">
        <f>SUM(F162)</f>
        <v>0</v>
      </c>
      <c r="G163" s="186">
        <f>SUM(G162)</f>
        <v>0</v>
      </c>
    </row>
    <row r="164" spans="1:8" x14ac:dyDescent="0.25">
      <c r="A164" s="9"/>
      <c r="B164" s="187" t="s">
        <v>123</v>
      </c>
      <c r="C164" s="191">
        <f>C157+C163</f>
        <v>0</v>
      </c>
      <c r="D164" s="192">
        <f>D157+D163</f>
        <v>0</v>
      </c>
      <c r="E164" s="192">
        <f>E157+E163</f>
        <v>0</v>
      </c>
      <c r="F164" s="192">
        <f>F157+F163</f>
        <v>0</v>
      </c>
      <c r="G164" s="193">
        <f>G157+G163</f>
        <v>0</v>
      </c>
      <c r="H164" s="9"/>
    </row>
    <row r="165" spans="1:8" x14ac:dyDescent="0.25">
      <c r="A165" s="9"/>
      <c r="B165" s="9"/>
      <c r="H165" s="9"/>
    </row>
    <row r="166" spans="1:8" x14ac:dyDescent="0.25">
      <c r="A166" s="9"/>
      <c r="B166" s="9"/>
      <c r="D166" s="9"/>
      <c r="E166" s="9"/>
      <c r="F166" s="9"/>
      <c r="G166" s="9"/>
      <c r="H166" s="9"/>
    </row>
    <row r="167" spans="1:8" x14ac:dyDescent="0.25">
      <c r="A167" s="200" t="s">
        <v>126</v>
      </c>
      <c r="B167" s="86" t="s">
        <v>93</v>
      </c>
      <c r="C167" s="82" t="s">
        <v>86</v>
      </c>
      <c r="D167" s="9"/>
      <c r="E167" s="9"/>
      <c r="F167" s="9"/>
      <c r="G167" s="9"/>
      <c r="H167" s="9"/>
    </row>
    <row r="168" spans="1:8" x14ac:dyDescent="0.25">
      <c r="A168" s="81"/>
      <c r="B168" s="82"/>
      <c r="C168" s="82" t="s">
        <v>33</v>
      </c>
      <c r="D168" s="9"/>
      <c r="E168" s="9"/>
      <c r="F168" s="9"/>
      <c r="G168" s="9"/>
      <c r="H168" s="9"/>
    </row>
    <row r="169" spans="1:8" x14ac:dyDescent="0.25">
      <c r="A169" s="201"/>
      <c r="B169" s="82"/>
      <c r="C169" s="82" t="str">
        <f>B90</f>
        <v>Enter FY in #4-</v>
      </c>
      <c r="D169" s="9"/>
      <c r="E169" s="9"/>
      <c r="F169" s="9"/>
      <c r="G169" s="9"/>
      <c r="H169" s="9"/>
    </row>
    <row r="170" spans="1:8" x14ac:dyDescent="0.25">
      <c r="A170" s="81"/>
      <c r="B170" s="82"/>
      <c r="C170" s="82" t="s">
        <v>91</v>
      </c>
      <c r="D170" s="9"/>
      <c r="E170" s="9"/>
      <c r="F170" s="9"/>
      <c r="G170" s="9"/>
      <c r="H170" s="9"/>
    </row>
    <row r="171" spans="1:8" x14ac:dyDescent="0.25">
      <c r="A171" s="200"/>
      <c r="B171" s="436" t="s">
        <v>13</v>
      </c>
      <c r="C171" s="436">
        <f>D136+D147+C157+C163</f>
        <v>0</v>
      </c>
      <c r="D171" s="9"/>
      <c r="E171" s="9"/>
      <c r="F171" s="9"/>
      <c r="G171" s="9"/>
      <c r="H171" s="9"/>
    </row>
    <row r="172" spans="1:8" x14ac:dyDescent="0.25">
      <c r="A172" s="9"/>
      <c r="B172" s="9"/>
      <c r="C172" s="9"/>
      <c r="D172" s="9"/>
      <c r="E172" s="9"/>
      <c r="F172" s="9"/>
      <c r="G172" s="9"/>
      <c r="H172" s="9"/>
    </row>
    <row r="173" spans="1:8" x14ac:dyDescent="0.25">
      <c r="A173" s="208"/>
      <c r="B173" s="9"/>
      <c r="C173" s="9"/>
      <c r="D173" s="9"/>
      <c r="E173" s="9"/>
      <c r="F173" s="9"/>
      <c r="G173" s="9"/>
      <c r="H173" s="9"/>
    </row>
  </sheetData>
  <phoneticPr fontId="3" type="noConversion"/>
  <conditionalFormatting sqref="A74 B8 A1:A4 A55 B2">
    <cfRule type="cellIs" dxfId="60" priority="4" stopIfTrue="1" operator="lessThan">
      <formula>0</formula>
    </cfRule>
  </conditionalFormatting>
  <conditionalFormatting sqref="A5">
    <cfRule type="cellIs" dxfId="59" priority="3" stopIfTrue="1" operator="lessThan">
      <formula>0</formula>
    </cfRule>
  </conditionalFormatting>
  <conditionalFormatting sqref="A160 B94 A141">
    <cfRule type="cellIs" dxfId="58" priority="2" stopIfTrue="1" operator="lessThan">
      <formula>0</formula>
    </cfRule>
  </conditionalFormatting>
  <conditionalFormatting sqref="A90:B90">
    <cfRule type="cellIs" dxfId="57" priority="1" stopIfTrue="1" operator="lessThan">
      <formula>0</formula>
    </cfRule>
  </conditionalFormatting>
  <hyperlinks>
    <hyperlink ref="A81" location="'CWS Admin'!A1" display="Top"/>
    <hyperlink ref="A4" location="'CWS Admin'!C69" display="bottom"/>
    <hyperlink ref="A167" location="'CWS Admin'!A1" display="Top"/>
  </hyperlinks>
  <pageMargins left="0.5" right="0.5" top="0.5" bottom="0.5" header="0.25" footer="0.25"/>
  <pageSetup scale="61" orientation="portrait" r:id="rId1"/>
  <headerFooter alignWithMargins="0">
    <oddFooter>&amp;R&amp;X&amp;Z&amp;F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FF0000"/>
    <pageSetUpPr fitToPage="1"/>
  </sheetPr>
  <dimension ref="A1:M105"/>
  <sheetViews>
    <sheetView showGridLines="0" view="pageBreakPreview" zoomScaleNormal="100" workbookViewId="0">
      <pane xSplit="1" ySplit="10" topLeftCell="B35" activePane="bottomRight" state="frozen"/>
      <selection sqref="A1:XFD1048576"/>
      <selection pane="topRight" sqref="A1:XFD1048576"/>
      <selection pane="bottomLeft" sqref="A1:XFD1048576"/>
      <selection pane="bottomRight" activeCell="C59" sqref="C59"/>
    </sheetView>
  </sheetViews>
  <sheetFormatPr defaultColWidth="9.140625" defaultRowHeight="13.5" x14ac:dyDescent="0.25"/>
  <cols>
    <col min="1" max="1" width="13.28515625" style="1" customWidth="1"/>
    <col min="2" max="2" width="13.5703125" style="1" customWidth="1"/>
    <col min="3" max="4" width="15.85546875" style="1" bestFit="1" customWidth="1"/>
    <col min="5" max="5" width="15" style="1" bestFit="1" customWidth="1"/>
    <col min="6" max="6" width="17.85546875" style="1" bestFit="1" customWidth="1"/>
    <col min="7" max="8" width="18.140625" style="1" bestFit="1" customWidth="1"/>
    <col min="9" max="9" width="2.7109375" style="1" customWidth="1"/>
    <col min="10" max="10" width="16.140625" style="1" bestFit="1" customWidth="1"/>
    <col min="11" max="11" width="2.7109375" style="1" customWidth="1"/>
    <col min="12" max="12" width="16.140625" style="1" bestFit="1" customWidth="1"/>
    <col min="13" max="13" width="13.7109375" style="1" bestFit="1" customWidth="1"/>
    <col min="14" max="16384" width="9.140625" style="1"/>
  </cols>
  <sheetData>
    <row r="1" spans="1:9" s="4" customFormat="1" x14ac:dyDescent="0.25">
      <c r="A1" s="4" t="s">
        <v>12</v>
      </c>
      <c r="D1" s="291" t="s">
        <v>151</v>
      </c>
    </row>
    <row r="2" spans="1:9" s="4" customFormat="1" x14ac:dyDescent="0.25">
      <c r="A2" s="4" t="str">
        <f>+'CWS Admin'!A2</f>
        <v>Fiscal Year</v>
      </c>
      <c r="B2" s="4" t="str">
        <f>Instructions!L13</f>
        <v>Enter FY in #4-</v>
      </c>
      <c r="D2" s="296" t="s">
        <v>287</v>
      </c>
    </row>
    <row r="3" spans="1:9" s="4" customFormat="1" x14ac:dyDescent="0.25">
      <c r="A3" s="4" t="s">
        <v>20</v>
      </c>
    </row>
    <row r="4" spans="1:9" s="4" customFormat="1" x14ac:dyDescent="0.25">
      <c r="A4" s="204" t="s">
        <v>128</v>
      </c>
    </row>
    <row r="5" spans="1:9" s="4" customFormat="1" x14ac:dyDescent="0.25"/>
    <row r="6" spans="1:9" s="4" customFormat="1" x14ac:dyDescent="0.25">
      <c r="A6" s="17" t="s">
        <v>52</v>
      </c>
    </row>
    <row r="7" spans="1:9" ht="14.25" thickBot="1" x14ac:dyDescent="0.3">
      <c r="A7" s="11" t="s">
        <v>13</v>
      </c>
    </row>
    <row r="8" spans="1:9" ht="14.25" thickTop="1" x14ac:dyDescent="0.25">
      <c r="A8" s="120" t="s">
        <v>21</v>
      </c>
      <c r="B8" s="121"/>
      <c r="C8" s="122"/>
      <c r="D8" s="122"/>
      <c r="E8" s="122"/>
      <c r="F8" s="122"/>
      <c r="G8" s="123"/>
      <c r="I8" s="183"/>
    </row>
    <row r="9" spans="1:9" s="12" customFormat="1" ht="12.75" x14ac:dyDescent="0.25">
      <c r="A9" s="124" t="s">
        <v>22</v>
      </c>
      <c r="B9" s="125"/>
      <c r="C9" s="126">
        <v>28</v>
      </c>
      <c r="D9" s="126">
        <v>29</v>
      </c>
      <c r="E9" s="126">
        <v>30</v>
      </c>
      <c r="F9" s="126">
        <v>31</v>
      </c>
      <c r="G9" s="127"/>
    </row>
    <row r="10" spans="1:9" x14ac:dyDescent="0.25">
      <c r="A10" s="128" t="s">
        <v>23</v>
      </c>
      <c r="B10" s="129"/>
      <c r="C10" s="130" t="s">
        <v>24</v>
      </c>
      <c r="D10" s="130" t="s">
        <v>25</v>
      </c>
      <c r="E10" s="130" t="s">
        <v>26</v>
      </c>
      <c r="F10" s="130" t="s">
        <v>27</v>
      </c>
      <c r="G10" s="131" t="s">
        <v>13</v>
      </c>
    </row>
    <row r="11" spans="1:9" x14ac:dyDescent="0.25">
      <c r="A11" s="136" t="s">
        <v>28</v>
      </c>
      <c r="B11" s="137" t="str">
        <f t="shared" ref="B11:B25" si="0">A11&amp;" "&amp;$A$7</f>
        <v>226 Total</v>
      </c>
      <c r="C11" s="138">
        <f>SUMIF('#5'!$E:$E,$A11,'#5'!H:H)</f>
        <v>0</v>
      </c>
      <c r="D11" s="138">
        <f>SUMIF('#5'!$E:$E,$A11,'#5'!I:I)</f>
        <v>0</v>
      </c>
      <c r="E11" s="138">
        <f>SUMIF('#5'!$E:$E,$A11,'#5'!J:J)</f>
        <v>0</v>
      </c>
      <c r="F11" s="138">
        <f>SUMIF('#5'!$E:$E,$A11,'#5'!K:K)</f>
        <v>0</v>
      </c>
      <c r="G11" s="139">
        <f t="shared" ref="G11:G25" si="1">SUM(C11:F11)</f>
        <v>0</v>
      </c>
    </row>
    <row r="12" spans="1:9" x14ac:dyDescent="0.25">
      <c r="A12" s="136" t="s">
        <v>29</v>
      </c>
      <c r="B12" s="137" t="str">
        <f t="shared" si="0"/>
        <v>269 Total</v>
      </c>
      <c r="C12" s="138">
        <f>SUMIF('#5'!$E:$E,$A12,'#5'!H:H)</f>
        <v>0</v>
      </c>
      <c r="D12" s="138">
        <f>SUMIF('#5'!$E:$E,$A12,'#5'!I:I)</f>
        <v>0</v>
      </c>
      <c r="E12" s="138">
        <f>SUMIF('#5'!$E:$E,$A12,'#5'!J:J)</f>
        <v>0</v>
      </c>
      <c r="F12" s="138">
        <f>SUMIF('#5'!$E:$E,$A12,'#5'!K:K)</f>
        <v>0</v>
      </c>
      <c r="G12" s="139">
        <f t="shared" si="1"/>
        <v>0</v>
      </c>
    </row>
    <row r="13" spans="1:9" x14ac:dyDescent="0.25">
      <c r="A13" s="136" t="s">
        <v>3</v>
      </c>
      <c r="B13" s="137" t="str">
        <f t="shared" si="0"/>
        <v>301 Total</v>
      </c>
      <c r="C13" s="138">
        <f>SUMIF('#5'!$E:$E,$A13,'#5'!H:H)</f>
        <v>0</v>
      </c>
      <c r="D13" s="138">
        <f>SUMIF('#5'!$E:$E,$A13,'#5'!I:I)</f>
        <v>0</v>
      </c>
      <c r="E13" s="138">
        <f>SUMIF('#5'!$E:$E,$A13,'#5'!J:J)</f>
        <v>0</v>
      </c>
      <c r="F13" s="138">
        <f>SUMIF('#5'!$E:$E,$A13,'#5'!K:K)</f>
        <v>0</v>
      </c>
      <c r="G13" s="139">
        <f t="shared" si="1"/>
        <v>0</v>
      </c>
    </row>
    <row r="14" spans="1:9" x14ac:dyDescent="0.25">
      <c r="A14" s="136" t="s">
        <v>9</v>
      </c>
      <c r="B14" s="137" t="str">
        <f t="shared" si="0"/>
        <v>305 Total</v>
      </c>
      <c r="C14" s="138">
        <f>SUMIF('#5'!$E:$E,$A14,'#5'!H:H)</f>
        <v>0</v>
      </c>
      <c r="D14" s="138">
        <f>SUMIF('#5'!$E:$E,$A14,'#5'!I:I)</f>
        <v>0</v>
      </c>
      <c r="E14" s="138">
        <f>SUMIF('#5'!$E:$E,$A14,'#5'!J:J)</f>
        <v>0</v>
      </c>
      <c r="F14" s="138">
        <f>SUMIF('#5'!$E:$E,$A14,'#5'!K:K)</f>
        <v>0</v>
      </c>
      <c r="G14" s="139">
        <f t="shared" si="1"/>
        <v>0</v>
      </c>
    </row>
    <row r="15" spans="1:9" x14ac:dyDescent="0.25">
      <c r="A15" s="136" t="s">
        <v>30</v>
      </c>
      <c r="B15" s="137" t="str">
        <f t="shared" si="0"/>
        <v>610 Total</v>
      </c>
      <c r="C15" s="138">
        <f>SUMIF('#5'!$E:$E,$A15,'#5'!H:H)</f>
        <v>0</v>
      </c>
      <c r="D15" s="138">
        <f>SUMIF('#5'!$E:$E,$A15,'#5'!I:I)</f>
        <v>0</v>
      </c>
      <c r="E15" s="138">
        <f>SUMIF('#5'!$E:$E,$A15,'#5'!J:J)</f>
        <v>0</v>
      </c>
      <c r="F15" s="138">
        <f>SUMIF('#5'!$E:$E,$A15,'#5'!K:K)</f>
        <v>0</v>
      </c>
      <c r="G15" s="139">
        <f t="shared" si="1"/>
        <v>0</v>
      </c>
    </row>
    <row r="16" spans="1:9" x14ac:dyDescent="0.25">
      <c r="A16" s="136" t="s">
        <v>4</v>
      </c>
      <c r="B16" s="137" t="str">
        <f t="shared" si="0"/>
        <v>614 Total</v>
      </c>
      <c r="C16" s="138">
        <f>SUMIF('#5'!$E:$E,$A16,'#5'!H:H)</f>
        <v>0</v>
      </c>
      <c r="D16" s="138">
        <f>SUMIF('#5'!$E:$E,$A16,'#5'!I:I)</f>
        <v>0</v>
      </c>
      <c r="E16" s="138">
        <f>SUMIF('#5'!$E:$E,$A16,'#5'!J:J)</f>
        <v>0</v>
      </c>
      <c r="F16" s="138">
        <f>SUMIF('#5'!$E:$E,$A16,'#5'!K:K)</f>
        <v>0</v>
      </c>
      <c r="G16" s="139">
        <f t="shared" si="1"/>
        <v>0</v>
      </c>
    </row>
    <row r="17" spans="1:11" x14ac:dyDescent="0.25">
      <c r="A17" s="136" t="s">
        <v>5</v>
      </c>
      <c r="B17" s="137" t="str">
        <f t="shared" si="0"/>
        <v>616 Total</v>
      </c>
      <c r="C17" s="138">
        <f>SUMIF('#5'!$E:$E,$A17,'#5'!H:H)</f>
        <v>0</v>
      </c>
      <c r="D17" s="138">
        <f>SUMIF('#5'!$E:$E,$A17,'#5'!I:I)</f>
        <v>0</v>
      </c>
      <c r="E17" s="138">
        <f>SUMIF('#5'!$E:$E,$A17,'#5'!J:J)</f>
        <v>0</v>
      </c>
      <c r="F17" s="138">
        <f>SUMIF('#5'!$E:$E,$A17,'#5'!K:K)</f>
        <v>0</v>
      </c>
      <c r="G17" s="139">
        <f t="shared" si="1"/>
        <v>0</v>
      </c>
    </row>
    <row r="18" spans="1:11" x14ac:dyDescent="0.25">
      <c r="A18" s="136" t="s">
        <v>6</v>
      </c>
      <c r="B18" s="137" t="str">
        <f t="shared" si="0"/>
        <v>618 Total</v>
      </c>
      <c r="C18" s="138">
        <f>SUMIF('#5'!$E:$E,$A18,'#5'!H:H)</f>
        <v>0</v>
      </c>
      <c r="D18" s="138">
        <f>SUMIF('#5'!$E:$E,$A18,'#5'!I:I)</f>
        <v>0</v>
      </c>
      <c r="E18" s="138">
        <f>SUMIF('#5'!$E:$E,$A18,'#5'!J:J)</f>
        <v>0</v>
      </c>
      <c r="F18" s="138">
        <f>SUMIF('#5'!$E:$E,$A18,'#5'!K:K)</f>
        <v>0</v>
      </c>
      <c r="G18" s="139">
        <f t="shared" si="1"/>
        <v>0</v>
      </c>
    </row>
    <row r="19" spans="1:11" x14ac:dyDescent="0.25">
      <c r="A19" s="136" t="s">
        <v>173</v>
      </c>
      <c r="B19" s="137" t="str">
        <f t="shared" si="0"/>
        <v>759 Total</v>
      </c>
      <c r="C19" s="138">
        <f>SUMIF('#5'!$E:$E,$A19,'#5'!H:H)</f>
        <v>0</v>
      </c>
      <c r="D19" s="138">
        <f>SUMIF('#5'!$E:$E,$A19,'#5'!I:I)</f>
        <v>0</v>
      </c>
      <c r="E19" s="138">
        <f>SUMIF('#5'!$E:$E,$A19,'#5'!J:J)</f>
        <v>0</v>
      </c>
      <c r="F19" s="138">
        <f>SUMIF('#5'!$E:$E,$A19,'#5'!K:K)</f>
        <v>0</v>
      </c>
      <c r="G19" s="139">
        <f t="shared" ref="G19:G22" si="2">SUM(C19:F19)</f>
        <v>0</v>
      </c>
    </row>
    <row r="20" spans="1:11" x14ac:dyDescent="0.25">
      <c r="A20" s="136" t="s">
        <v>174</v>
      </c>
      <c r="B20" s="137" t="str">
        <f t="shared" si="0"/>
        <v>763 Total</v>
      </c>
      <c r="C20" s="138">
        <f>SUMIF('#5'!$E:$E,$A20,'#5'!H:H)</f>
        <v>0</v>
      </c>
      <c r="D20" s="138">
        <f>SUMIF('#5'!$E:$E,$A20,'#5'!I:I)</f>
        <v>0</v>
      </c>
      <c r="E20" s="138">
        <f>SUMIF('#5'!$E:$E,$A20,'#5'!J:J)</f>
        <v>0</v>
      </c>
      <c r="F20" s="138">
        <f>SUMIF('#5'!$E:$E,$A20,'#5'!K:K)</f>
        <v>0</v>
      </c>
      <c r="G20" s="139">
        <f t="shared" si="2"/>
        <v>0</v>
      </c>
    </row>
    <row r="21" spans="1:11" x14ac:dyDescent="0.25">
      <c r="A21" s="136" t="s">
        <v>175</v>
      </c>
      <c r="B21" s="137" t="str">
        <f t="shared" si="0"/>
        <v>773 Total</v>
      </c>
      <c r="C21" s="138">
        <f>SUMIF('#5'!$E:$E,$A21,'#5'!H:H)</f>
        <v>0</v>
      </c>
      <c r="D21" s="138">
        <f>SUMIF('#5'!$E:$E,$A21,'#5'!I:I)</f>
        <v>0</v>
      </c>
      <c r="E21" s="138">
        <f>SUMIF('#5'!$E:$E,$A21,'#5'!J:J)</f>
        <v>0</v>
      </c>
      <c r="F21" s="138">
        <f>SUMIF('#5'!$E:$E,$A21,'#5'!K:K)</f>
        <v>0</v>
      </c>
      <c r="G21" s="139">
        <f t="shared" si="2"/>
        <v>0</v>
      </c>
    </row>
    <row r="22" spans="1:11" x14ac:dyDescent="0.25">
      <c r="A22" s="136" t="s">
        <v>176</v>
      </c>
      <c r="B22" s="137" t="str">
        <f t="shared" si="0"/>
        <v>775 Total</v>
      </c>
      <c r="C22" s="138">
        <f>SUMIF('#5'!$E:$E,$A22,'#5'!H:H)</f>
        <v>0</v>
      </c>
      <c r="D22" s="138">
        <f>SUMIF('#5'!$E:$E,$A22,'#5'!I:I)</f>
        <v>0</v>
      </c>
      <c r="E22" s="138">
        <f>SUMIF('#5'!$E:$E,$A22,'#5'!J:J)</f>
        <v>0</v>
      </c>
      <c r="F22" s="138">
        <f>SUMIF('#5'!$E:$E,$A22,'#5'!K:K)</f>
        <v>0</v>
      </c>
      <c r="G22" s="139">
        <f t="shared" si="2"/>
        <v>0</v>
      </c>
    </row>
    <row r="23" spans="1:11" x14ac:dyDescent="0.25">
      <c r="A23" s="144" t="s">
        <v>50</v>
      </c>
      <c r="B23" s="145" t="str">
        <f t="shared" si="0"/>
        <v>sub-total Total</v>
      </c>
      <c r="C23" s="146">
        <f>SUM(C11:C22)</f>
        <v>0</v>
      </c>
      <c r="D23" s="146">
        <f t="shared" ref="D23:G23" si="3">SUM(D11:D22)</f>
        <v>0</v>
      </c>
      <c r="E23" s="146">
        <f t="shared" si="3"/>
        <v>0</v>
      </c>
      <c r="F23" s="146">
        <f t="shared" si="3"/>
        <v>0</v>
      </c>
      <c r="G23" s="146">
        <f t="shared" si="3"/>
        <v>0</v>
      </c>
      <c r="J23" s="229"/>
    </row>
    <row r="24" spans="1:11" x14ac:dyDescent="0.25">
      <c r="A24" s="136" t="s">
        <v>8</v>
      </c>
      <c r="B24" s="137" t="str">
        <f t="shared" si="0"/>
        <v>639 Total</v>
      </c>
      <c r="C24" s="138">
        <f>SUMIF('#5'!$E:$E,$A24,'#5'!H:H)</f>
        <v>0</v>
      </c>
      <c r="D24" s="138">
        <f>SUMIF('#5'!$E:$E,$A24,'#5'!I:I)</f>
        <v>0</v>
      </c>
      <c r="E24" s="138">
        <f>SUMIF('#5'!$E:$E,$A24,'#5'!J:J)</f>
        <v>0</v>
      </c>
      <c r="F24" s="138">
        <f>SUMIF('#5'!$E:$E,$A24,'#5'!K:K)</f>
        <v>0</v>
      </c>
      <c r="G24" s="139">
        <f t="shared" si="1"/>
        <v>0</v>
      </c>
      <c r="I24" s="2"/>
      <c r="J24" s="2"/>
      <c r="K24" s="2"/>
    </row>
    <row r="25" spans="1:11" x14ac:dyDescent="0.25">
      <c r="A25" s="140" t="s">
        <v>7</v>
      </c>
      <c r="B25" s="141" t="str">
        <f t="shared" si="0"/>
        <v>321 Total</v>
      </c>
      <c r="C25" s="142">
        <f>SUMIF('#5'!$E:$E,$A25,'#5'!H:H)</f>
        <v>0</v>
      </c>
      <c r="D25" s="142">
        <f>SUMIF('#5'!$E:$E,$A25,'#5'!I:I)</f>
        <v>0</v>
      </c>
      <c r="E25" s="142">
        <f>SUMIF('#5'!$E:$E,$A25,'#5'!J:J)</f>
        <v>0</v>
      </c>
      <c r="F25" s="142">
        <f>SUMIF('#5'!$E:$E,$A25,'#5'!K:K)</f>
        <v>0</v>
      </c>
      <c r="G25" s="143">
        <f t="shared" si="1"/>
        <v>0</v>
      </c>
    </row>
    <row r="26" spans="1:11" ht="14.25" thickBot="1" x14ac:dyDescent="0.3">
      <c r="A26" s="132" t="s">
        <v>34</v>
      </c>
      <c r="B26" s="133"/>
      <c r="C26" s="134">
        <f>SUM(C23:C25)</f>
        <v>0</v>
      </c>
      <c r="D26" s="134">
        <f>SUM(D23:D25)</f>
        <v>0</v>
      </c>
      <c r="E26" s="134">
        <f>SUM(E23:E25)</f>
        <v>0</v>
      </c>
      <c r="F26" s="134">
        <f>SUM(F23:F25)</f>
        <v>0</v>
      </c>
      <c r="G26" s="135">
        <f>SUM(C26:F26)</f>
        <v>0</v>
      </c>
    </row>
    <row r="27" spans="1:11" s="22" customFormat="1" ht="14.25" thickTop="1" x14ac:dyDescent="0.25">
      <c r="A27" s="19"/>
      <c r="B27" s="18"/>
      <c r="C27" s="20"/>
      <c r="D27" s="21"/>
      <c r="E27" s="21"/>
      <c r="F27" s="20"/>
      <c r="G27" s="20"/>
    </row>
    <row r="28" spans="1:11" s="22" customFormat="1" x14ac:dyDescent="0.25">
      <c r="A28" s="19"/>
      <c r="B28" s="18"/>
      <c r="C28" s="20"/>
      <c r="D28" s="21"/>
      <c r="E28" s="21"/>
      <c r="F28" s="20"/>
      <c r="G28" s="20"/>
    </row>
    <row r="29" spans="1:11" ht="14.25" thickBot="1" x14ac:dyDescent="0.3"/>
    <row r="30" spans="1:11" ht="14.25" thickTop="1" x14ac:dyDescent="0.25">
      <c r="A30" s="147" t="s">
        <v>31</v>
      </c>
      <c r="B30" s="122"/>
      <c r="C30" s="148" t="s">
        <v>14</v>
      </c>
      <c r="D30" s="148" t="s">
        <v>15</v>
      </c>
      <c r="E30" s="148" t="s">
        <v>16</v>
      </c>
      <c r="F30" s="148" t="s">
        <v>17</v>
      </c>
      <c r="G30" s="149" t="str">
        <f>G10</f>
        <v>Total</v>
      </c>
      <c r="H30" s="6"/>
      <c r="I30" s="6"/>
      <c r="J30" s="6"/>
      <c r="K30" s="6"/>
    </row>
    <row r="31" spans="1:11" x14ac:dyDescent="0.25">
      <c r="A31" s="160">
        <v>905018</v>
      </c>
      <c r="B31" s="13"/>
      <c r="C31" s="161">
        <v>0</v>
      </c>
      <c r="D31" s="161">
        <v>0</v>
      </c>
      <c r="E31" s="161">
        <v>0</v>
      </c>
      <c r="F31" s="161">
        <v>0</v>
      </c>
      <c r="G31" s="139">
        <f>SUM(C31:F31)</f>
        <v>0</v>
      </c>
      <c r="H31" s="14"/>
      <c r="I31" s="14"/>
      <c r="J31" s="14"/>
      <c r="K31" s="14"/>
    </row>
    <row r="32" spans="1:11" s="22" customFormat="1" x14ac:dyDescent="0.25">
      <c r="A32" s="160">
        <v>905031</v>
      </c>
      <c r="B32" s="13"/>
      <c r="C32" s="161">
        <v>0</v>
      </c>
      <c r="D32" s="161">
        <v>0</v>
      </c>
      <c r="E32" s="161">
        <v>0</v>
      </c>
      <c r="F32" s="161">
        <v>0</v>
      </c>
      <c r="G32" s="139">
        <f>SUM(C32:F32)</f>
        <v>0</v>
      </c>
      <c r="H32" s="15"/>
      <c r="I32" s="16"/>
      <c r="J32" s="16"/>
      <c r="K32" s="16"/>
    </row>
    <row r="33" spans="1:11" s="22" customFormat="1" ht="14.25" thickBot="1" x14ac:dyDescent="0.3">
      <c r="A33" s="150" t="s">
        <v>34</v>
      </c>
      <c r="B33" s="151"/>
      <c r="C33" s="152">
        <f>SUM(C31:C32)</f>
        <v>0</v>
      </c>
      <c r="D33" s="152">
        <f>SUM(D31:D32)</f>
        <v>0</v>
      </c>
      <c r="E33" s="152">
        <f>SUM(E31:E32)</f>
        <v>0</v>
      </c>
      <c r="F33" s="152">
        <f>SUM(F31:F32)</f>
        <v>0</v>
      </c>
      <c r="G33" s="153">
        <f>SUM(G31:G32)</f>
        <v>0</v>
      </c>
      <c r="H33" s="26"/>
      <c r="I33" s="26"/>
      <c r="J33" s="26"/>
      <c r="K33" s="26"/>
    </row>
    <row r="34" spans="1:11" s="22" customFormat="1" ht="14.25" thickTop="1" x14ac:dyDescent="0.25">
      <c r="A34" s="23"/>
      <c r="B34" s="24"/>
      <c r="C34" s="25"/>
      <c r="D34" s="25"/>
      <c r="E34" s="25"/>
      <c r="F34" s="25"/>
      <c r="G34" s="85"/>
      <c r="H34" s="26"/>
      <c r="I34" s="26"/>
      <c r="J34" s="26"/>
      <c r="K34" s="26"/>
    </row>
    <row r="35" spans="1:11" s="22" customFormat="1" x14ac:dyDescent="0.25">
      <c r="A35" s="23"/>
      <c r="B35" s="24"/>
      <c r="C35" s="25"/>
      <c r="D35" s="25"/>
      <c r="E35" s="25"/>
      <c r="F35" s="25"/>
      <c r="G35" s="25"/>
      <c r="H35" s="26"/>
      <c r="I35" s="26"/>
      <c r="J35" s="26"/>
      <c r="K35" s="26"/>
    </row>
    <row r="36" spans="1:11" ht="14.25" thickBot="1" x14ac:dyDescent="0.3"/>
    <row r="37" spans="1:11" ht="14.25" thickTop="1" x14ac:dyDescent="0.25">
      <c r="A37" s="154" t="s">
        <v>32</v>
      </c>
      <c r="B37" s="155"/>
      <c r="C37" s="156" t="str">
        <f>C10</f>
        <v>Federal</v>
      </c>
      <c r="D37" s="156" t="str">
        <f>D10</f>
        <v>State</v>
      </c>
      <c r="E37" s="156" t="str">
        <f>E10</f>
        <v>Health</v>
      </c>
      <c r="F37" s="156" t="str">
        <f>F10</f>
        <v>County</v>
      </c>
      <c r="G37" s="157" t="str">
        <f>G10</f>
        <v>Total</v>
      </c>
    </row>
    <row r="38" spans="1:11" x14ac:dyDescent="0.25">
      <c r="A38" s="164" t="s">
        <v>14</v>
      </c>
      <c r="B38" s="13"/>
      <c r="C38" s="162">
        <v>0</v>
      </c>
      <c r="D38" s="162">
        <v>0</v>
      </c>
      <c r="E38" s="161">
        <v>0</v>
      </c>
      <c r="F38" s="162">
        <v>0</v>
      </c>
      <c r="G38" s="163">
        <f>SUM(C38:F38)</f>
        <v>0</v>
      </c>
    </row>
    <row r="39" spans="1:11" x14ac:dyDescent="0.25">
      <c r="A39" s="164" t="s">
        <v>15</v>
      </c>
      <c r="B39" s="13"/>
      <c r="C39" s="162">
        <v>0</v>
      </c>
      <c r="D39" s="162">
        <v>0</v>
      </c>
      <c r="E39" s="161">
        <v>0</v>
      </c>
      <c r="F39" s="162">
        <v>0</v>
      </c>
      <c r="G39" s="163">
        <f>SUM(C39:F39)</f>
        <v>0</v>
      </c>
    </row>
    <row r="40" spans="1:11" x14ac:dyDescent="0.25">
      <c r="A40" s="164" t="s">
        <v>16</v>
      </c>
      <c r="B40" s="13"/>
      <c r="C40" s="162">
        <v>0</v>
      </c>
      <c r="D40" s="162">
        <v>0</v>
      </c>
      <c r="E40" s="161">
        <v>0</v>
      </c>
      <c r="F40" s="162">
        <v>0</v>
      </c>
      <c r="G40" s="163">
        <f>SUM(C40:F40)</f>
        <v>0</v>
      </c>
    </row>
    <row r="41" spans="1:11" x14ac:dyDescent="0.25">
      <c r="A41" s="164" t="s">
        <v>17</v>
      </c>
      <c r="B41" s="13"/>
      <c r="C41" s="162">
        <v>0</v>
      </c>
      <c r="D41" s="162">
        <v>0</v>
      </c>
      <c r="E41" s="161">
        <v>0</v>
      </c>
      <c r="F41" s="162">
        <v>0</v>
      </c>
      <c r="G41" s="163">
        <f>SUM(C41:F41)</f>
        <v>0</v>
      </c>
    </row>
    <row r="42" spans="1:11" ht="14.25" thickBot="1" x14ac:dyDescent="0.3">
      <c r="A42" s="158" t="s">
        <v>34</v>
      </c>
      <c r="B42" s="159"/>
      <c r="C42" s="152">
        <f>SUM(C38:C41)</f>
        <v>0</v>
      </c>
      <c r="D42" s="152">
        <f>SUM(D38:D41)</f>
        <v>0</v>
      </c>
      <c r="E42" s="152">
        <f>SUM(E38:E41)</f>
        <v>0</v>
      </c>
      <c r="F42" s="152">
        <f>SUM(F38:F41)</f>
        <v>0</v>
      </c>
      <c r="G42" s="153">
        <f>SUM(G38:G41)</f>
        <v>0</v>
      </c>
    </row>
    <row r="43" spans="1:11" ht="14.25" thickTop="1" x14ac:dyDescent="0.25">
      <c r="G43" s="7">
        <f>G42-G33</f>
        <v>0</v>
      </c>
    </row>
    <row r="44" spans="1:11" x14ac:dyDescent="0.25">
      <c r="G44" s="7"/>
    </row>
    <row r="45" spans="1:11" x14ac:dyDescent="0.25">
      <c r="A45" s="9"/>
    </row>
    <row r="46" spans="1:11" x14ac:dyDescent="0.25">
      <c r="A46" s="200" t="s">
        <v>126</v>
      </c>
      <c r="B46" s="165"/>
      <c r="C46" s="166" t="s">
        <v>94</v>
      </c>
      <c r="D46" s="166"/>
      <c r="E46" s="166"/>
    </row>
    <row r="47" spans="1:11" x14ac:dyDescent="0.25">
      <c r="A47" s="81"/>
      <c r="B47" s="166"/>
      <c r="C47" s="166" t="s">
        <v>95</v>
      </c>
      <c r="D47" s="166"/>
      <c r="E47" s="166"/>
    </row>
    <row r="48" spans="1:11" x14ac:dyDescent="0.25">
      <c r="A48" s="201"/>
      <c r="B48" s="166"/>
      <c r="C48" s="166" t="str">
        <f>B2</f>
        <v>Enter FY in #4-</v>
      </c>
      <c r="D48" s="166"/>
      <c r="E48" s="166"/>
    </row>
    <row r="49" spans="1:13" x14ac:dyDescent="0.25">
      <c r="A49" s="81"/>
      <c r="B49" s="166"/>
      <c r="C49" s="166" t="s">
        <v>96</v>
      </c>
      <c r="D49" s="166" t="s">
        <v>166</v>
      </c>
      <c r="E49" s="166" t="s">
        <v>167</v>
      </c>
    </row>
    <row r="50" spans="1:13" s="37" customFormat="1" x14ac:dyDescent="0.25">
      <c r="A50" s="200"/>
      <c r="B50" s="434" t="s">
        <v>13</v>
      </c>
      <c r="C50" s="434">
        <f>G23+C24+C25+(F24+F25)+(G42-G33)</f>
        <v>0</v>
      </c>
      <c r="D50" s="434">
        <f>+F26</f>
        <v>0</v>
      </c>
      <c r="E50" s="435">
        <f>IF(ISERROR(+D50/C50),0,(+D50/C50))</f>
        <v>0</v>
      </c>
      <c r="F50" s="1"/>
      <c r="G50" s="1"/>
      <c r="H50" s="1"/>
      <c r="I50" s="1"/>
      <c r="J50" s="1"/>
      <c r="K50" s="1"/>
      <c r="L50" s="1"/>
      <c r="M50" s="1"/>
    </row>
    <row r="51" spans="1:13" s="37" customFormat="1" x14ac:dyDescent="0.25">
      <c r="F51" s="166" t="s">
        <v>168</v>
      </c>
      <c r="G51" s="1" t="s">
        <v>169</v>
      </c>
      <c r="H51" s="1"/>
      <c r="I51" s="1"/>
      <c r="J51" s="1"/>
      <c r="K51" s="1"/>
      <c r="L51" s="1"/>
      <c r="M51" s="1"/>
    </row>
    <row r="52" spans="1:13" s="37" customFormat="1" x14ac:dyDescent="0.25">
      <c r="D52" s="303" t="str">
        <f>"FY"&amp;" "&amp;Instructions!BN5</f>
        <v>FY Enter FY in #4-</v>
      </c>
      <c r="E52" s="209">
        <f>+$E$50</f>
        <v>0</v>
      </c>
      <c r="F52" s="228"/>
      <c r="G52" s="209">
        <f>IF(F52="",E52,F52)</f>
        <v>0</v>
      </c>
      <c r="H52" s="1"/>
      <c r="I52" s="1"/>
      <c r="J52" s="1"/>
      <c r="K52" s="1"/>
      <c r="L52" s="1"/>
      <c r="M52" s="1"/>
    </row>
    <row r="53" spans="1:13" s="37" customFormat="1" x14ac:dyDescent="0.25">
      <c r="D53" s="303" t="str">
        <f>"FY"&amp;" "&amp;Instructions!BN6</f>
        <v>FY Enter FY in #4-Enter FY in #4</v>
      </c>
      <c r="E53" s="209">
        <f t="shared" ref="E53:E56" si="4">+$E$50</f>
        <v>0</v>
      </c>
      <c r="F53" s="228"/>
      <c r="G53" s="209">
        <f t="shared" ref="G53:G56" si="5">IF(F53="",E53,F53)</f>
        <v>0</v>
      </c>
      <c r="H53" s="1"/>
      <c r="I53" s="1"/>
      <c r="J53" s="1"/>
      <c r="K53" s="1"/>
      <c r="L53" s="1"/>
      <c r="M53" s="1"/>
    </row>
    <row r="54" spans="1:13" s="37" customFormat="1" x14ac:dyDescent="0.25">
      <c r="D54" s="303" t="str">
        <f>"FY"&amp;" "&amp;Instructions!BN7</f>
        <v>FY Enter FY in #4-Enter FY in #4</v>
      </c>
      <c r="E54" s="209">
        <f t="shared" si="4"/>
        <v>0</v>
      </c>
      <c r="F54" s="228"/>
      <c r="G54" s="209">
        <f t="shared" si="5"/>
        <v>0</v>
      </c>
      <c r="H54" s="1"/>
      <c r="I54" s="1"/>
      <c r="J54" s="1"/>
      <c r="K54" s="1"/>
      <c r="L54" s="1"/>
      <c r="M54" s="1"/>
    </row>
    <row r="55" spans="1:13" x14ac:dyDescent="0.25">
      <c r="D55" s="303" t="str">
        <f>"FY"&amp;" "&amp;Instructions!BN8</f>
        <v>FY Enter FY in #4-Enter FY in #4</v>
      </c>
      <c r="E55" s="209">
        <f t="shared" si="4"/>
        <v>0</v>
      </c>
      <c r="F55" s="228"/>
      <c r="G55" s="209">
        <f t="shared" si="5"/>
        <v>0</v>
      </c>
    </row>
    <row r="56" spans="1:13" x14ac:dyDescent="0.25">
      <c r="D56" s="303" t="str">
        <f>"FY"&amp;" "&amp;Instructions!BN9</f>
        <v>FY Enter FY in #4-Enter FY in #4</v>
      </c>
      <c r="E56" s="209">
        <f t="shared" si="4"/>
        <v>0</v>
      </c>
      <c r="F56" s="228"/>
      <c r="G56" s="209">
        <f t="shared" si="5"/>
        <v>0</v>
      </c>
    </row>
    <row r="60" spans="1:13" x14ac:dyDescent="0.25">
      <c r="A60" s="300"/>
      <c r="B60" s="300"/>
      <c r="C60" s="300"/>
      <c r="D60" s="300"/>
      <c r="E60" s="300"/>
      <c r="F60" s="300"/>
      <c r="G60" s="300"/>
      <c r="H60" s="300"/>
    </row>
    <row r="61" spans="1:13" x14ac:dyDescent="0.25">
      <c r="A61" s="4" t="s">
        <v>289</v>
      </c>
      <c r="B61" s="4" t="str">
        <f>Instructions!L14</f>
        <v>Enter FY in #4-</v>
      </c>
      <c r="C61" s="9"/>
      <c r="D61" s="9"/>
      <c r="E61" s="9"/>
      <c r="F61" s="9"/>
      <c r="G61" s="9"/>
      <c r="H61" s="9"/>
    </row>
    <row r="62" spans="1:13" ht="14.25" thickBot="1" x14ac:dyDescent="0.3"/>
    <row r="63" spans="1:13" ht="14.25" thickTop="1" x14ac:dyDescent="0.25">
      <c r="A63" s="120" t="s">
        <v>21</v>
      </c>
      <c r="B63" s="121"/>
      <c r="C63" s="122"/>
      <c r="D63" s="122"/>
      <c r="E63" s="122"/>
      <c r="F63" s="122"/>
      <c r="G63" s="123"/>
    </row>
    <row r="64" spans="1:13" x14ac:dyDescent="0.25">
      <c r="A64" s="124" t="s">
        <v>22</v>
      </c>
      <c r="B64" s="125"/>
      <c r="C64" s="126">
        <v>28</v>
      </c>
      <c r="D64" s="126">
        <v>29</v>
      </c>
      <c r="E64" s="126">
        <v>30</v>
      </c>
      <c r="F64" s="126">
        <v>31</v>
      </c>
      <c r="G64" s="127"/>
    </row>
    <row r="65" spans="1:7" x14ac:dyDescent="0.25">
      <c r="A65" s="128" t="s">
        <v>23</v>
      </c>
      <c r="B65" s="129"/>
      <c r="C65" s="130" t="s">
        <v>24</v>
      </c>
      <c r="D65" s="130" t="s">
        <v>25</v>
      </c>
      <c r="E65" s="130" t="s">
        <v>26</v>
      </c>
      <c r="F65" s="130" t="s">
        <v>27</v>
      </c>
      <c r="G65" s="131" t="s">
        <v>13</v>
      </c>
    </row>
    <row r="66" spans="1:7" x14ac:dyDescent="0.25">
      <c r="A66" s="443" t="s">
        <v>28</v>
      </c>
      <c r="B66" s="444" t="str">
        <f t="shared" ref="B66:B80" si="6">A66&amp;" "&amp;$A$7</f>
        <v>226 Total</v>
      </c>
      <c r="C66" s="445">
        <f>SUMIF('#6'!$E:$E,$A66,'#6'!H:H)</f>
        <v>0</v>
      </c>
      <c r="D66" s="445">
        <f>SUMIF('#6'!$E:$E,$A66,'#6'!I:I)</f>
        <v>0</v>
      </c>
      <c r="E66" s="445">
        <f>SUMIF('#6'!$E:$E,$A66,'#6'!J:J)</f>
        <v>0</v>
      </c>
      <c r="F66" s="445">
        <f>SUMIF('#6'!$E:$E,$A66,'#6'!K:K)</f>
        <v>0</v>
      </c>
      <c r="G66" s="446">
        <f t="shared" ref="G66:G77" si="7">SUM(C66:F66)</f>
        <v>0</v>
      </c>
    </row>
    <row r="67" spans="1:7" x14ac:dyDescent="0.25">
      <c r="A67" s="443" t="s">
        <v>29</v>
      </c>
      <c r="B67" s="444" t="str">
        <f t="shared" si="6"/>
        <v>269 Total</v>
      </c>
      <c r="C67" s="445">
        <f>SUMIF('#6'!$E:$E,$A67,'#6'!H:H)</f>
        <v>0</v>
      </c>
      <c r="D67" s="445">
        <f>SUMIF('#6'!$E:$E,$A67,'#6'!I:I)</f>
        <v>0</v>
      </c>
      <c r="E67" s="445">
        <f>SUMIF('#6'!$E:$E,$A67,'#6'!J:J)</f>
        <v>0</v>
      </c>
      <c r="F67" s="445">
        <f>SUMIF('#6'!$E:$E,$A67,'#6'!K:K)</f>
        <v>0</v>
      </c>
      <c r="G67" s="446">
        <f t="shared" si="7"/>
        <v>0</v>
      </c>
    </row>
    <row r="68" spans="1:7" x14ac:dyDescent="0.25">
      <c r="A68" s="443" t="s">
        <v>3</v>
      </c>
      <c r="B68" s="444" t="str">
        <f t="shared" si="6"/>
        <v>301 Total</v>
      </c>
      <c r="C68" s="445">
        <f>SUMIF('#6'!$E:$E,$A68,'#6'!H:H)</f>
        <v>0</v>
      </c>
      <c r="D68" s="445">
        <f>SUMIF('#6'!$E:$E,$A68,'#6'!I:I)</f>
        <v>0</v>
      </c>
      <c r="E68" s="445">
        <f>SUMIF('#6'!$E:$E,$A68,'#6'!J:J)</f>
        <v>0</v>
      </c>
      <c r="F68" s="445">
        <f>SUMIF('#6'!$E:$E,$A68,'#6'!K:K)</f>
        <v>0</v>
      </c>
      <c r="G68" s="446">
        <f t="shared" si="7"/>
        <v>0</v>
      </c>
    </row>
    <row r="69" spans="1:7" x14ac:dyDescent="0.25">
      <c r="A69" s="443" t="s">
        <v>9</v>
      </c>
      <c r="B69" s="444" t="str">
        <f t="shared" si="6"/>
        <v>305 Total</v>
      </c>
      <c r="C69" s="445">
        <f>SUMIF('#6'!$E:$E,$A69,'#6'!H:H)</f>
        <v>0</v>
      </c>
      <c r="D69" s="445">
        <f>SUMIF('#6'!$E:$E,$A69,'#6'!I:I)</f>
        <v>0</v>
      </c>
      <c r="E69" s="445">
        <f>SUMIF('#6'!$E:$E,$A69,'#6'!J:J)</f>
        <v>0</v>
      </c>
      <c r="F69" s="445">
        <f>SUMIF('#6'!$E:$E,$A69,'#6'!K:K)</f>
        <v>0</v>
      </c>
      <c r="G69" s="446">
        <f t="shared" si="7"/>
        <v>0</v>
      </c>
    </row>
    <row r="70" spans="1:7" x14ac:dyDescent="0.25">
      <c r="A70" s="443" t="s">
        <v>30</v>
      </c>
      <c r="B70" s="444" t="str">
        <f t="shared" si="6"/>
        <v>610 Total</v>
      </c>
      <c r="C70" s="445">
        <f>SUMIF('#6'!$E:$E,$A70,'#6'!H:H)</f>
        <v>0</v>
      </c>
      <c r="D70" s="445">
        <f>SUMIF('#6'!$E:$E,$A70,'#6'!I:I)</f>
        <v>0</v>
      </c>
      <c r="E70" s="445">
        <f>SUMIF('#6'!$E:$E,$A70,'#6'!J:J)</f>
        <v>0</v>
      </c>
      <c r="F70" s="445">
        <f>SUMIF('#6'!$E:$E,$A70,'#6'!K:K)</f>
        <v>0</v>
      </c>
      <c r="G70" s="446">
        <f t="shared" si="7"/>
        <v>0</v>
      </c>
    </row>
    <row r="71" spans="1:7" x14ac:dyDescent="0.25">
      <c r="A71" s="443" t="s">
        <v>4</v>
      </c>
      <c r="B71" s="444" t="str">
        <f t="shared" si="6"/>
        <v>614 Total</v>
      </c>
      <c r="C71" s="445">
        <f>SUMIF('#6'!$E:$E,$A71,'#6'!H:H)</f>
        <v>0</v>
      </c>
      <c r="D71" s="445">
        <f>SUMIF('#6'!$E:$E,$A71,'#6'!I:I)</f>
        <v>0</v>
      </c>
      <c r="E71" s="445">
        <f>SUMIF('#6'!$E:$E,$A71,'#6'!J:J)</f>
        <v>0</v>
      </c>
      <c r="F71" s="445">
        <f>SUMIF('#6'!$E:$E,$A71,'#6'!K:K)</f>
        <v>0</v>
      </c>
      <c r="G71" s="446">
        <f t="shared" si="7"/>
        <v>0</v>
      </c>
    </row>
    <row r="72" spans="1:7" x14ac:dyDescent="0.25">
      <c r="A72" s="443" t="s">
        <v>5</v>
      </c>
      <c r="B72" s="444" t="str">
        <f t="shared" si="6"/>
        <v>616 Total</v>
      </c>
      <c r="C72" s="445">
        <f>SUMIF('#6'!$E:$E,$A72,'#6'!H:H)</f>
        <v>0</v>
      </c>
      <c r="D72" s="445">
        <f>SUMIF('#6'!$E:$E,$A72,'#6'!I:I)</f>
        <v>0</v>
      </c>
      <c r="E72" s="445">
        <f>SUMIF('#6'!$E:$E,$A72,'#6'!J:J)</f>
        <v>0</v>
      </c>
      <c r="F72" s="445">
        <f>SUMIF('#6'!$E:$E,$A72,'#6'!K:K)</f>
        <v>0</v>
      </c>
      <c r="G72" s="446">
        <f t="shared" si="7"/>
        <v>0</v>
      </c>
    </row>
    <row r="73" spans="1:7" x14ac:dyDescent="0.25">
      <c r="A73" s="443" t="s">
        <v>6</v>
      </c>
      <c r="B73" s="444" t="str">
        <f t="shared" si="6"/>
        <v>618 Total</v>
      </c>
      <c r="C73" s="445">
        <f>SUMIF('#6'!$E:$E,$A73,'#6'!H:H)</f>
        <v>0</v>
      </c>
      <c r="D73" s="445">
        <f>SUMIF('#6'!$E:$E,$A73,'#6'!I:I)</f>
        <v>0</v>
      </c>
      <c r="E73" s="445">
        <f>SUMIF('#6'!$E:$E,$A73,'#6'!J:J)</f>
        <v>0</v>
      </c>
      <c r="F73" s="445">
        <f>SUMIF('#6'!$E:$E,$A73,'#6'!K:K)</f>
        <v>0</v>
      </c>
      <c r="G73" s="446">
        <f t="shared" si="7"/>
        <v>0</v>
      </c>
    </row>
    <row r="74" spans="1:7" x14ac:dyDescent="0.25">
      <c r="A74" s="443" t="s">
        <v>173</v>
      </c>
      <c r="B74" s="444" t="str">
        <f t="shared" si="6"/>
        <v>759 Total</v>
      </c>
      <c r="C74" s="445">
        <f>SUMIF('#6'!$E:$E,$A74,'#6'!H:H)</f>
        <v>0</v>
      </c>
      <c r="D74" s="445">
        <f>SUMIF('#6'!$E:$E,$A74,'#6'!I:I)</f>
        <v>0</v>
      </c>
      <c r="E74" s="445">
        <f>SUMIF('#6'!$E:$E,$A74,'#6'!J:J)</f>
        <v>0</v>
      </c>
      <c r="F74" s="445">
        <f>SUMIF('#6'!$E:$E,$A74,'#6'!K:K)</f>
        <v>0</v>
      </c>
      <c r="G74" s="446">
        <f t="shared" si="7"/>
        <v>0</v>
      </c>
    </row>
    <row r="75" spans="1:7" x14ac:dyDescent="0.25">
      <c r="A75" s="443" t="s">
        <v>174</v>
      </c>
      <c r="B75" s="444" t="str">
        <f t="shared" si="6"/>
        <v>763 Total</v>
      </c>
      <c r="C75" s="445">
        <f>SUMIF('#6'!$E:$E,$A75,'#6'!H:H)</f>
        <v>0</v>
      </c>
      <c r="D75" s="445">
        <f>SUMIF('#6'!$E:$E,$A75,'#6'!I:I)</f>
        <v>0</v>
      </c>
      <c r="E75" s="445">
        <f>SUMIF('#6'!$E:$E,$A75,'#6'!J:J)</f>
        <v>0</v>
      </c>
      <c r="F75" s="445">
        <f>SUMIF('#6'!$E:$E,$A75,'#6'!K:K)</f>
        <v>0</v>
      </c>
      <c r="G75" s="446">
        <f t="shared" si="7"/>
        <v>0</v>
      </c>
    </row>
    <row r="76" spans="1:7" x14ac:dyDescent="0.25">
      <c r="A76" s="443" t="s">
        <v>175</v>
      </c>
      <c r="B76" s="444" t="str">
        <f t="shared" si="6"/>
        <v>773 Total</v>
      </c>
      <c r="C76" s="445">
        <f>SUMIF('#6'!$E:$E,$A76,'#6'!H:H)</f>
        <v>0</v>
      </c>
      <c r="D76" s="445">
        <f>SUMIF('#6'!$E:$E,$A76,'#6'!I:I)</f>
        <v>0</v>
      </c>
      <c r="E76" s="445">
        <f>SUMIF('#6'!$E:$E,$A76,'#6'!J:J)</f>
        <v>0</v>
      </c>
      <c r="F76" s="445">
        <f>SUMIF('#6'!$E:$E,$A76,'#6'!K:K)</f>
        <v>0</v>
      </c>
      <c r="G76" s="446">
        <f t="shared" si="7"/>
        <v>0</v>
      </c>
    </row>
    <row r="77" spans="1:7" x14ac:dyDescent="0.25">
      <c r="A77" s="443" t="s">
        <v>176</v>
      </c>
      <c r="B77" s="444" t="str">
        <f t="shared" si="6"/>
        <v>775 Total</v>
      </c>
      <c r="C77" s="445">
        <f>SUMIF('#6'!$E:$E,$A77,'#6'!H:H)</f>
        <v>0</v>
      </c>
      <c r="D77" s="445">
        <f>SUMIF('#6'!$E:$E,$A77,'#6'!I:I)</f>
        <v>0</v>
      </c>
      <c r="E77" s="445">
        <f>SUMIF('#6'!$E:$E,$A77,'#6'!J:J)</f>
        <v>0</v>
      </c>
      <c r="F77" s="445">
        <f>SUMIF('#6'!$E:$E,$A77,'#6'!K:K)</f>
        <v>0</v>
      </c>
      <c r="G77" s="446">
        <f t="shared" si="7"/>
        <v>0</v>
      </c>
    </row>
    <row r="78" spans="1:7" x14ac:dyDescent="0.25">
      <c r="A78" s="457" t="s">
        <v>50</v>
      </c>
      <c r="B78" s="458" t="str">
        <f t="shared" si="6"/>
        <v>sub-total Total</v>
      </c>
      <c r="C78" s="459">
        <f>SUM(C66:C77)</f>
        <v>0</v>
      </c>
      <c r="D78" s="459">
        <f t="shared" ref="D78:G78" si="8">SUM(D66:D77)</f>
        <v>0</v>
      </c>
      <c r="E78" s="459">
        <f t="shared" si="8"/>
        <v>0</v>
      </c>
      <c r="F78" s="459">
        <f t="shared" si="8"/>
        <v>0</v>
      </c>
      <c r="G78" s="459">
        <f t="shared" si="8"/>
        <v>0</v>
      </c>
    </row>
    <row r="79" spans="1:7" x14ac:dyDescent="0.25">
      <c r="A79" s="443" t="s">
        <v>8</v>
      </c>
      <c r="B79" s="444" t="str">
        <f t="shared" si="6"/>
        <v>639 Total</v>
      </c>
      <c r="C79" s="445">
        <f>SUMIF('#6'!$E:$E,$A79,'#6'!H:H)</f>
        <v>0</v>
      </c>
      <c r="D79" s="445">
        <f>SUMIF('#6'!$E:$E,$A79,'#6'!I:I)</f>
        <v>0</v>
      </c>
      <c r="E79" s="445">
        <f>SUMIF('#6'!$E:$E,$A79,'#6'!J:J)</f>
        <v>0</v>
      </c>
      <c r="F79" s="445">
        <f>SUMIF('#6'!$E:$E,$A79,'#6'!K:K)</f>
        <v>0</v>
      </c>
      <c r="G79" s="446">
        <f t="shared" ref="G79:G80" si="9">SUM(C79:F79)</f>
        <v>0</v>
      </c>
    </row>
    <row r="80" spans="1:7" x14ac:dyDescent="0.25">
      <c r="A80" s="447" t="s">
        <v>7</v>
      </c>
      <c r="B80" s="448" t="str">
        <f t="shared" si="6"/>
        <v>321 Total</v>
      </c>
      <c r="C80" s="449">
        <f>SUMIF('#6'!$E:$E,$A80,'#6'!H:H)</f>
        <v>0</v>
      </c>
      <c r="D80" s="449">
        <f>SUMIF('#6'!$E:$E,$A80,'#6'!I:I)</f>
        <v>0</v>
      </c>
      <c r="E80" s="449">
        <f>SUMIF('#6'!$E:$E,$A80,'#6'!J:J)</f>
        <v>0</v>
      </c>
      <c r="F80" s="449">
        <f>SUMIF('#6'!$E:$E,$A80,'#6'!K:K)</f>
        <v>0</v>
      </c>
      <c r="G80" s="450">
        <f t="shared" si="9"/>
        <v>0</v>
      </c>
    </row>
    <row r="81" spans="1:7" ht="14.25" thickBot="1" x14ac:dyDescent="0.3">
      <c r="A81" s="132" t="s">
        <v>34</v>
      </c>
      <c r="B81" s="133"/>
      <c r="C81" s="134">
        <f>SUM(C78:C80)</f>
        <v>0</v>
      </c>
      <c r="D81" s="134">
        <f>SUM(D78:D80)</f>
        <v>0</v>
      </c>
      <c r="E81" s="134">
        <f>SUM(E78:E80)</f>
        <v>0</v>
      </c>
      <c r="F81" s="134">
        <f>SUM(F78:F80)</f>
        <v>0</v>
      </c>
      <c r="G81" s="135">
        <f>SUM(C81:F81)</f>
        <v>0</v>
      </c>
    </row>
    <row r="82" spans="1:7" ht="14.25" thickTop="1" x14ac:dyDescent="0.25">
      <c r="A82" s="19"/>
      <c r="B82" s="18"/>
      <c r="C82" s="20"/>
      <c r="D82" s="21"/>
      <c r="E82" s="21"/>
      <c r="F82" s="20"/>
      <c r="G82" s="20"/>
    </row>
    <row r="83" spans="1:7" x14ac:dyDescent="0.25">
      <c r="A83" s="19"/>
      <c r="B83" s="18"/>
      <c r="C83" s="20"/>
      <c r="D83" s="21"/>
      <c r="E83" s="21"/>
      <c r="F83" s="20"/>
      <c r="G83" s="20"/>
    </row>
    <row r="84" spans="1:7" ht="14.25" thickBot="1" x14ac:dyDescent="0.3"/>
    <row r="85" spans="1:7" ht="14.25" thickTop="1" x14ac:dyDescent="0.25">
      <c r="A85" s="147" t="s">
        <v>31</v>
      </c>
      <c r="B85" s="122"/>
      <c r="C85" s="148" t="s">
        <v>14</v>
      </c>
      <c r="D85" s="148" t="s">
        <v>15</v>
      </c>
      <c r="E85" s="148" t="s">
        <v>16</v>
      </c>
      <c r="F85" s="148" t="s">
        <v>17</v>
      </c>
      <c r="G85" s="149" t="str">
        <f>G65</f>
        <v>Total</v>
      </c>
    </row>
    <row r="86" spans="1:7" x14ac:dyDescent="0.25">
      <c r="A86" s="451">
        <v>905018</v>
      </c>
      <c r="B86" s="452"/>
      <c r="C86" s="453">
        <v>0</v>
      </c>
      <c r="D86" s="453">
        <v>0</v>
      </c>
      <c r="E86" s="453">
        <v>0</v>
      </c>
      <c r="F86" s="453">
        <v>0</v>
      </c>
      <c r="G86" s="446">
        <f>SUM(C86:F86)</f>
        <v>0</v>
      </c>
    </row>
    <row r="87" spans="1:7" x14ac:dyDescent="0.25">
      <c r="A87" s="451">
        <v>905031</v>
      </c>
      <c r="B87" s="452"/>
      <c r="C87" s="453">
        <v>0</v>
      </c>
      <c r="D87" s="453">
        <v>0</v>
      </c>
      <c r="E87" s="453">
        <v>0</v>
      </c>
      <c r="F87" s="453">
        <v>0</v>
      </c>
      <c r="G87" s="446">
        <f>SUM(C87:F87)</f>
        <v>0</v>
      </c>
    </row>
    <row r="88" spans="1:7" ht="14.25" thickBot="1" x14ac:dyDescent="0.3">
      <c r="A88" s="150" t="s">
        <v>34</v>
      </c>
      <c r="B88" s="151"/>
      <c r="C88" s="152">
        <f>SUM(C86:C87)</f>
        <v>0</v>
      </c>
      <c r="D88" s="152">
        <f>SUM(D86:D87)</f>
        <v>0</v>
      </c>
      <c r="E88" s="152">
        <f>SUM(E86:E87)</f>
        <v>0</v>
      </c>
      <c r="F88" s="152">
        <f>SUM(F86:F87)</f>
        <v>0</v>
      </c>
      <c r="G88" s="153">
        <f>SUM(G86:G87)</f>
        <v>0</v>
      </c>
    </row>
    <row r="89" spans="1:7" ht="14.25" thickTop="1" x14ac:dyDescent="0.25">
      <c r="A89" s="23"/>
      <c r="B89" s="24"/>
      <c r="C89" s="25"/>
      <c r="D89" s="25"/>
      <c r="E89" s="25"/>
      <c r="F89" s="25"/>
      <c r="G89" s="85"/>
    </row>
    <row r="90" spans="1:7" x14ac:dyDescent="0.25">
      <c r="A90" s="23"/>
      <c r="B90" s="24"/>
      <c r="C90" s="25"/>
      <c r="D90" s="25"/>
      <c r="E90" s="25"/>
      <c r="F90" s="25"/>
      <c r="G90" s="25"/>
    </row>
    <row r="91" spans="1:7" ht="14.25" thickBot="1" x14ac:dyDescent="0.3"/>
    <row r="92" spans="1:7" ht="14.25" thickTop="1" x14ac:dyDescent="0.25">
      <c r="A92" s="154" t="s">
        <v>32</v>
      </c>
      <c r="B92" s="155"/>
      <c r="C92" s="156" t="str">
        <f>C65</f>
        <v>Federal</v>
      </c>
      <c r="D92" s="156" t="str">
        <f>D65</f>
        <v>State</v>
      </c>
      <c r="E92" s="156" t="str">
        <f>E65</f>
        <v>Health</v>
      </c>
      <c r="F92" s="156" t="str">
        <f>F65</f>
        <v>County</v>
      </c>
      <c r="G92" s="157" t="str">
        <f>G65</f>
        <v>Total</v>
      </c>
    </row>
    <row r="93" spans="1:7" x14ac:dyDescent="0.25">
      <c r="A93" s="454" t="s">
        <v>14</v>
      </c>
      <c r="B93" s="452"/>
      <c r="C93" s="455">
        <v>0</v>
      </c>
      <c r="D93" s="455">
        <v>0</v>
      </c>
      <c r="E93" s="453">
        <v>0</v>
      </c>
      <c r="F93" s="455">
        <v>0</v>
      </c>
      <c r="G93" s="456">
        <f>SUM(C93:F93)</f>
        <v>0</v>
      </c>
    </row>
    <row r="94" spans="1:7" x14ac:dyDescent="0.25">
      <c r="A94" s="454" t="s">
        <v>15</v>
      </c>
      <c r="B94" s="452"/>
      <c r="C94" s="455">
        <v>0</v>
      </c>
      <c r="D94" s="455">
        <v>0</v>
      </c>
      <c r="E94" s="453">
        <v>0</v>
      </c>
      <c r="F94" s="455">
        <v>0</v>
      </c>
      <c r="G94" s="456">
        <f>SUM(C94:F94)</f>
        <v>0</v>
      </c>
    </row>
    <row r="95" spans="1:7" x14ac:dyDescent="0.25">
      <c r="A95" s="454" t="s">
        <v>16</v>
      </c>
      <c r="B95" s="452"/>
      <c r="C95" s="455">
        <v>0</v>
      </c>
      <c r="D95" s="455">
        <v>0</v>
      </c>
      <c r="E95" s="453">
        <v>0</v>
      </c>
      <c r="F95" s="455">
        <v>0</v>
      </c>
      <c r="G95" s="456">
        <f>SUM(C95:F95)</f>
        <v>0</v>
      </c>
    </row>
    <row r="96" spans="1:7" x14ac:dyDescent="0.25">
      <c r="A96" s="454" t="s">
        <v>17</v>
      </c>
      <c r="B96" s="452"/>
      <c r="C96" s="455">
        <v>0</v>
      </c>
      <c r="D96" s="455">
        <v>0</v>
      </c>
      <c r="E96" s="453">
        <v>0</v>
      </c>
      <c r="F96" s="455">
        <v>0</v>
      </c>
      <c r="G96" s="456">
        <f>SUM(C96:F96)</f>
        <v>0</v>
      </c>
    </row>
    <row r="97" spans="1:7" ht="14.25" thickBot="1" x14ac:dyDescent="0.3">
      <c r="A97" s="158" t="s">
        <v>34</v>
      </c>
      <c r="B97" s="159"/>
      <c r="C97" s="152">
        <f>SUM(C93:C96)</f>
        <v>0</v>
      </c>
      <c r="D97" s="152">
        <f>SUM(D93:D96)</f>
        <v>0</v>
      </c>
      <c r="E97" s="152">
        <f>SUM(E93:E96)</f>
        <v>0</v>
      </c>
      <c r="F97" s="152">
        <f>SUM(F93:F96)</f>
        <v>0</v>
      </c>
      <c r="G97" s="153">
        <f>SUM(G93:G96)</f>
        <v>0</v>
      </c>
    </row>
    <row r="98" spans="1:7" ht="14.25" thickTop="1" x14ac:dyDescent="0.25">
      <c r="G98" s="7">
        <f>G97-G88</f>
        <v>0</v>
      </c>
    </row>
    <row r="99" spans="1:7" x14ac:dyDescent="0.25">
      <c r="G99" s="7"/>
    </row>
    <row r="100" spans="1:7" x14ac:dyDescent="0.25">
      <c r="A100" s="9"/>
    </row>
    <row r="101" spans="1:7" x14ac:dyDescent="0.25">
      <c r="A101" s="200" t="s">
        <v>126</v>
      </c>
      <c r="B101" s="165"/>
      <c r="C101" s="166" t="s">
        <v>94</v>
      </c>
    </row>
    <row r="102" spans="1:7" x14ac:dyDescent="0.25">
      <c r="A102" s="81"/>
      <c r="B102" s="166"/>
      <c r="C102" s="166" t="s">
        <v>95</v>
      </c>
    </row>
    <row r="103" spans="1:7" x14ac:dyDescent="0.25">
      <c r="A103" s="201"/>
      <c r="B103" s="166"/>
      <c r="C103" s="166" t="str">
        <f>B61</f>
        <v>Enter FY in #4-</v>
      </c>
    </row>
    <row r="104" spans="1:7" x14ac:dyDescent="0.25">
      <c r="A104" s="81"/>
      <c r="B104" s="166"/>
      <c r="C104" s="166" t="s">
        <v>96</v>
      </c>
    </row>
    <row r="105" spans="1:7" x14ac:dyDescent="0.25">
      <c r="A105" s="200"/>
      <c r="B105" s="434" t="s">
        <v>13</v>
      </c>
      <c r="C105" s="434">
        <f>G78+C79+C80+(F79+F80)+(G97-G88)</f>
        <v>0</v>
      </c>
    </row>
  </sheetData>
  <phoneticPr fontId="3" type="noConversion"/>
  <conditionalFormatting sqref="A1:A44 C46:C49 A52:A59 B50:C50 B57:IV59 B55:C56 F46:IV50 G51:IV56 C23:C44 D23:IV45 B1:B49 D52:E56 I60:IV61 A62:IV62 A106:IV65540 H63:IV105 C3:IV22 C1:C2 E1:IV2">
    <cfRule type="cellIs" dxfId="56" priority="8" stopIfTrue="1" operator="lessThan">
      <formula>0</formula>
    </cfRule>
  </conditionalFormatting>
  <conditionalFormatting sqref="D46:E50">
    <cfRule type="cellIs" dxfId="55" priority="7" stopIfTrue="1" operator="lessThan">
      <formula>0</formula>
    </cfRule>
  </conditionalFormatting>
  <conditionalFormatting sqref="F51">
    <cfRule type="cellIs" dxfId="54" priority="6" stopIfTrue="1" operator="lessThan">
      <formula>0</formula>
    </cfRule>
  </conditionalFormatting>
  <conditionalFormatting sqref="F52:F56">
    <cfRule type="cellIs" dxfId="53" priority="5" stopIfTrue="1" operator="lessThan">
      <formula>0</formula>
    </cfRule>
  </conditionalFormatting>
  <conditionalFormatting sqref="A61:B61">
    <cfRule type="cellIs" dxfId="52" priority="4" stopIfTrue="1" operator="lessThan">
      <formula>0</formula>
    </cfRule>
  </conditionalFormatting>
  <conditionalFormatting sqref="A63:A99 C101:C104 B105:C105 C81:C99 C63:G65 B63:B104 D81:G105">
    <cfRule type="cellIs" dxfId="51" priority="3" stopIfTrue="1" operator="lessThan">
      <formula>0</formula>
    </cfRule>
  </conditionalFormatting>
  <conditionalFormatting sqref="C66:G80">
    <cfRule type="cellIs" dxfId="50" priority="1" stopIfTrue="1" operator="lessThan">
      <formula>0</formula>
    </cfRule>
  </conditionalFormatting>
  <hyperlinks>
    <hyperlink ref="A46" location="'CalWORKs Admin'!A1" display="Top"/>
    <hyperlink ref="A4" location="'CalWORKs Admin'!C46" display="bottom"/>
    <hyperlink ref="A101" location="'CalWORKs Admin'!A1" display="Top"/>
  </hyperlinks>
  <pageMargins left="0.75" right="0.75" top="0.5" bottom="0.5" header="0.25" footer="0.5"/>
  <pageSetup scale="38" orientation="landscape" r:id="rId1"/>
  <headerFooter alignWithMargins="0">
    <oddFooter>&amp;R&amp;6&amp;Z&amp;F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rgb="FFFF0000"/>
    <pageSetUpPr fitToPage="1"/>
  </sheetPr>
  <dimension ref="A1:L73"/>
  <sheetViews>
    <sheetView showGridLines="0" zoomScaleNormal="100" zoomScaleSheetLayoutView="100" workbookViewId="0">
      <pane xSplit="1" ySplit="7" topLeftCell="B8" activePane="bottomRight" state="frozen"/>
      <selection sqref="A1:XFD1048576"/>
      <selection pane="topRight" sqref="A1:XFD1048576"/>
      <selection pane="bottomLeft" sqref="A1:XFD1048576"/>
      <selection pane="bottomRight" activeCell="B8" sqref="B8"/>
    </sheetView>
  </sheetViews>
  <sheetFormatPr defaultColWidth="9.140625" defaultRowHeight="13.5" x14ac:dyDescent="0.25"/>
  <cols>
    <col min="1" max="1" width="13.28515625" style="2" customWidth="1"/>
    <col min="2" max="2" width="12.140625" style="2" bestFit="1" customWidth="1"/>
    <col min="3" max="3" width="15.85546875" style="2" bestFit="1" customWidth="1"/>
    <col min="4" max="4" width="17" style="2" bestFit="1" customWidth="1"/>
    <col min="5" max="5" width="14.85546875" style="2" bestFit="1" customWidth="1"/>
    <col min="6" max="6" width="15.85546875" style="2" bestFit="1" customWidth="1"/>
    <col min="7" max="7" width="16" style="2" bestFit="1" customWidth="1"/>
    <col min="8" max="8" width="2.7109375" style="2" customWidth="1"/>
    <col min="9" max="9" width="18.42578125" style="2" bestFit="1" customWidth="1"/>
    <col min="10" max="10" width="2.7109375" style="2" customWidth="1"/>
    <col min="11" max="11" width="18.42578125" style="2" bestFit="1" customWidth="1"/>
    <col min="12" max="12" width="13.85546875" style="2" customWidth="1"/>
    <col min="13" max="16384" width="9.140625" style="2"/>
  </cols>
  <sheetData>
    <row r="1" spans="1:6" x14ac:dyDescent="0.25">
      <c r="A1" s="4" t="str">
        <f>'CalWORKs Admin'!$A$1</f>
        <v>REALIGNMENT GROWTH</v>
      </c>
      <c r="D1" s="291" t="s">
        <v>151</v>
      </c>
    </row>
    <row r="2" spans="1:6" x14ac:dyDescent="0.25">
      <c r="A2" s="4" t="str">
        <f>+'CWS Admin'!A2</f>
        <v>Fiscal Year</v>
      </c>
      <c r="B2" s="4" t="str">
        <f>Instructions!L13</f>
        <v>Enter FY in #4-</v>
      </c>
      <c r="D2" s="296" t="s">
        <v>287</v>
      </c>
    </row>
    <row r="3" spans="1:6" x14ac:dyDescent="0.25">
      <c r="A3" s="4" t="s">
        <v>165</v>
      </c>
    </row>
    <row r="4" spans="1:6" x14ac:dyDescent="0.25">
      <c r="A4" s="204" t="s">
        <v>128</v>
      </c>
    </row>
    <row r="7" spans="1:6" x14ac:dyDescent="0.25">
      <c r="A7" s="29" t="s">
        <v>23</v>
      </c>
      <c r="B7" s="112"/>
      <c r="C7" s="167" t="s">
        <v>24</v>
      </c>
      <c r="D7" s="167" t="s">
        <v>25</v>
      </c>
      <c r="E7" s="167" t="s">
        <v>27</v>
      </c>
      <c r="F7" s="167" t="s">
        <v>13</v>
      </c>
    </row>
    <row r="8" spans="1:6" x14ac:dyDescent="0.25">
      <c r="A8" s="460">
        <v>211</v>
      </c>
      <c r="B8" s="461" t="str">
        <f>A8&amp;" "&amp;$A$20</f>
        <v>211 TOTAL</v>
      </c>
      <c r="C8" s="440">
        <f>SUMIF('#5'!$E:$E,$A8,'#5'!H:H)</f>
        <v>0</v>
      </c>
      <c r="D8" s="440">
        <f>SUMIF('#5'!$E:$E,$A8,'#5'!I:I)</f>
        <v>0</v>
      </c>
      <c r="E8" s="440">
        <f>SUMIF('#5'!$E:$E,$A8,'#5'!K:K)</f>
        <v>0</v>
      </c>
      <c r="F8" s="462">
        <f>SUM(C8:E8)</f>
        <v>0</v>
      </c>
    </row>
    <row r="9" spans="1:6" x14ac:dyDescent="0.25">
      <c r="A9" s="460">
        <v>268</v>
      </c>
      <c r="B9" s="461" t="str">
        <f t="shared" ref="B9" si="0">A9&amp;" "&amp;$A$20</f>
        <v>268 TOTAL</v>
      </c>
      <c r="C9" s="440">
        <f>SUMIF('#5'!$E:$E,$A9,'#5'!H:H)</f>
        <v>0</v>
      </c>
      <c r="D9" s="440">
        <f>SUMIF('#5'!$E:$E,$A9,'#5'!I:I)</f>
        <v>0</v>
      </c>
      <c r="E9" s="440">
        <f>SUMIF('#5'!$E:$E,$A9,'#5'!K:K)</f>
        <v>0</v>
      </c>
      <c r="F9" s="462">
        <f t="shared" ref="F9" si="1">SUM(C9:E9)</f>
        <v>0</v>
      </c>
    </row>
    <row r="10" spans="1:6" x14ac:dyDescent="0.25">
      <c r="A10" s="460">
        <v>310</v>
      </c>
      <c r="B10" s="461" t="str">
        <f t="shared" ref="B10" si="2">A10&amp;" "&amp;$A$20</f>
        <v>310 TOTAL</v>
      </c>
      <c r="C10" s="440">
        <f>SUMIF('#5'!$E:$E,$A10,'#5'!H:H)</f>
        <v>0</v>
      </c>
      <c r="D10" s="440">
        <f>SUMIF('#5'!$E:$E,$A10,'#5'!I:I)</f>
        <v>0</v>
      </c>
      <c r="E10" s="440">
        <f>SUMIF('#5'!$E:$E,$A10,'#5'!K:K)</f>
        <v>0</v>
      </c>
      <c r="F10" s="462">
        <f t="shared" ref="F10" si="3">SUM(C10:E10)</f>
        <v>0</v>
      </c>
    </row>
    <row r="11" spans="1:6" x14ac:dyDescent="0.25">
      <c r="A11" s="460">
        <v>312</v>
      </c>
      <c r="B11" s="461" t="str">
        <f t="shared" ref="B11:B19" si="4">A11&amp;" "&amp;$A$20</f>
        <v>312 TOTAL</v>
      </c>
      <c r="C11" s="440">
        <f>SUMIF('#5'!$E:$E,$A11,'#5'!H:H)</f>
        <v>0</v>
      </c>
      <c r="D11" s="440">
        <f>SUMIF('#5'!$E:$E,$A11,'#5'!I:I)</f>
        <v>0</v>
      </c>
      <c r="E11" s="440">
        <f>SUMIF('#5'!$E:$E,$A11,'#5'!K:K)</f>
        <v>0</v>
      </c>
      <c r="F11" s="462">
        <f t="shared" ref="F11:F14" si="5">SUM(C11:E11)</f>
        <v>0</v>
      </c>
    </row>
    <row r="12" spans="1:6" x14ac:dyDescent="0.25">
      <c r="A12" s="460">
        <v>343</v>
      </c>
      <c r="B12" s="461" t="str">
        <f t="shared" si="4"/>
        <v>343 TOTAL</v>
      </c>
      <c r="C12" s="440">
        <f>SUMIF('#5'!$E:$E,$A12,'#5'!H:H)</f>
        <v>0</v>
      </c>
      <c r="D12" s="440">
        <f>SUMIF('#5'!$E:$E,$A12,'#5'!I:I)</f>
        <v>0</v>
      </c>
      <c r="E12" s="440">
        <f>SUMIF('#5'!$E:$E,$A12,'#5'!K:K)</f>
        <v>0</v>
      </c>
      <c r="F12" s="462">
        <f t="shared" ref="F12" si="6">SUM(C12:E12)</f>
        <v>0</v>
      </c>
    </row>
    <row r="13" spans="1:6" x14ac:dyDescent="0.25">
      <c r="A13" s="460">
        <v>344</v>
      </c>
      <c r="B13" s="461" t="str">
        <f t="shared" si="4"/>
        <v>344 TOTAL</v>
      </c>
      <c r="C13" s="440">
        <f>SUMIF('#5'!$E:$E,$A13,'#5'!H:H)</f>
        <v>0</v>
      </c>
      <c r="D13" s="440">
        <f>SUMIF('#5'!$E:$E,$A13,'#5'!I:I)</f>
        <v>0</v>
      </c>
      <c r="E13" s="440">
        <f>SUMIF('#5'!$E:$E,$A13,'#5'!K:K)</f>
        <v>0</v>
      </c>
      <c r="F13" s="462">
        <f t="shared" si="5"/>
        <v>0</v>
      </c>
    </row>
    <row r="14" spans="1:6" x14ac:dyDescent="0.25">
      <c r="A14" s="460">
        <v>347</v>
      </c>
      <c r="B14" s="461" t="str">
        <f t="shared" si="4"/>
        <v>347 TOTAL</v>
      </c>
      <c r="C14" s="440">
        <f>SUMIF('#5'!$E:$E,$A14,'#5'!H:H)</f>
        <v>0</v>
      </c>
      <c r="D14" s="440">
        <f>SUMIF('#5'!$E:$E,$A14,'#5'!I:I)</f>
        <v>0</v>
      </c>
      <c r="E14" s="440">
        <f>SUMIF('#5'!$E:$E,$A14,'#5'!K:K)</f>
        <v>0</v>
      </c>
      <c r="F14" s="462">
        <f t="shared" si="5"/>
        <v>0</v>
      </c>
    </row>
    <row r="15" spans="1:6" x14ac:dyDescent="0.25">
      <c r="A15" s="460">
        <v>611</v>
      </c>
      <c r="B15" s="461" t="str">
        <f t="shared" si="4"/>
        <v>611 TOTAL</v>
      </c>
      <c r="C15" s="440">
        <f>SUMIF('#5'!$E:$E,$A15,'#5'!H:H)</f>
        <v>0</v>
      </c>
      <c r="D15" s="440">
        <f>SUMIF('#5'!$E:$E,$A15,'#5'!I:I)</f>
        <v>0</v>
      </c>
      <c r="E15" s="440">
        <f>SUMIF('#5'!$E:$E,$A15,'#5'!K:K)</f>
        <v>0</v>
      </c>
      <c r="F15" s="462">
        <f t="shared" ref="F15" si="7">SUM(C15:E15)</f>
        <v>0</v>
      </c>
    </row>
    <row r="16" spans="1:6" x14ac:dyDescent="0.25">
      <c r="A16" s="460">
        <v>779</v>
      </c>
      <c r="B16" s="461" t="str">
        <f t="shared" si="4"/>
        <v>779 TOTAL</v>
      </c>
      <c r="C16" s="440">
        <f>SUMIF('#5'!$E:$E,$A16,'#5'!H:H)</f>
        <v>0</v>
      </c>
      <c r="D16" s="440">
        <f>SUMIF('#5'!$E:$E,$A16,'#5'!I:I)</f>
        <v>0</v>
      </c>
      <c r="E16" s="440">
        <f>SUMIF('#5'!$E:$E,$A16,'#5'!K:K)</f>
        <v>0</v>
      </c>
      <c r="F16" s="462">
        <f t="shared" ref="F16" si="8">SUM(C16:E16)</f>
        <v>0</v>
      </c>
    </row>
    <row r="17" spans="1:6" x14ac:dyDescent="0.25">
      <c r="A17" s="460">
        <v>780</v>
      </c>
      <c r="B17" s="461" t="str">
        <f t="shared" si="4"/>
        <v>780 TOTAL</v>
      </c>
      <c r="C17" s="440">
        <f>SUMIF('#5'!$E:$E,$A17,'#5'!H:H)</f>
        <v>0</v>
      </c>
      <c r="D17" s="440">
        <f>SUMIF('#5'!$E:$E,$A17,'#5'!I:I)</f>
        <v>0</v>
      </c>
      <c r="E17" s="440">
        <f>SUMIF('#5'!$E:$E,$A17,'#5'!K:K)</f>
        <v>0</v>
      </c>
      <c r="F17" s="462">
        <f t="shared" ref="F17:F19" si="9">SUM(C17:E17)</f>
        <v>0</v>
      </c>
    </row>
    <row r="18" spans="1:6" x14ac:dyDescent="0.25">
      <c r="A18" s="460">
        <v>880</v>
      </c>
      <c r="B18" s="461" t="str">
        <f t="shared" si="4"/>
        <v>880 TOTAL</v>
      </c>
      <c r="C18" s="440">
        <f>SUMIF('#5'!$E:$E,$A18,'#5'!H:H)</f>
        <v>0</v>
      </c>
      <c r="D18" s="440">
        <f>SUMIF('#5'!$E:$E,$A18,'#5'!I:I)</f>
        <v>0</v>
      </c>
      <c r="E18" s="440">
        <f>SUMIF('#5'!$E:$E,$A18,'#5'!K:K)</f>
        <v>0</v>
      </c>
      <c r="F18" s="462">
        <f t="shared" si="9"/>
        <v>0</v>
      </c>
    </row>
    <row r="19" spans="1:6" x14ac:dyDescent="0.25">
      <c r="A19" s="460">
        <v>881</v>
      </c>
      <c r="B19" s="461" t="str">
        <f t="shared" si="4"/>
        <v>881 TOTAL</v>
      </c>
      <c r="C19" s="440">
        <f>SUMIF('#5'!$E:$E,$A19,'#5'!H:H)</f>
        <v>0</v>
      </c>
      <c r="D19" s="440">
        <f>SUMIF('#5'!$E:$E,$A19,'#5'!I:I)</f>
        <v>0</v>
      </c>
      <c r="E19" s="440">
        <f>SUMIF('#5'!$E:$E,$A19,'#5'!K:K)</f>
        <v>0</v>
      </c>
      <c r="F19" s="462">
        <f t="shared" si="9"/>
        <v>0</v>
      </c>
    </row>
    <row r="20" spans="1:6" x14ac:dyDescent="0.25">
      <c r="A20" s="168" t="s">
        <v>34</v>
      </c>
      <c r="B20" s="168"/>
      <c r="C20" s="169">
        <f>SUM(C8:C19)</f>
        <v>0</v>
      </c>
      <c r="D20" s="169">
        <f t="shared" ref="D20:F20" si="10">SUM(D8:D19)</f>
        <v>0</v>
      </c>
      <c r="E20" s="169">
        <f t="shared" si="10"/>
        <v>0</v>
      </c>
      <c r="F20" s="169">
        <f t="shared" si="10"/>
        <v>0</v>
      </c>
    </row>
    <row r="21" spans="1:6" x14ac:dyDescent="0.25">
      <c r="A21" s="27"/>
      <c r="B21" s="27"/>
      <c r="C21" s="28"/>
      <c r="D21" s="28"/>
      <c r="E21" s="28"/>
      <c r="F21" s="28"/>
    </row>
    <row r="22" spans="1:6" s="9" customFormat="1" x14ac:dyDescent="0.25">
      <c r="A22" s="27"/>
      <c r="B22" s="27"/>
      <c r="C22" s="28"/>
      <c r="D22" s="28"/>
      <c r="E22" s="28"/>
      <c r="F22" s="28"/>
    </row>
    <row r="23" spans="1:6" s="9" customFormat="1" x14ac:dyDescent="0.25">
      <c r="A23" s="27"/>
      <c r="B23" s="27"/>
      <c r="C23" s="28"/>
      <c r="D23" s="28"/>
      <c r="E23" s="28"/>
      <c r="F23" s="28"/>
    </row>
    <row r="24" spans="1:6" s="9" customFormat="1" x14ac:dyDescent="0.25">
      <c r="A24" s="27"/>
      <c r="B24" s="27"/>
      <c r="C24" s="28"/>
      <c r="D24" s="28"/>
      <c r="E24" s="28"/>
      <c r="F24" s="28"/>
    </row>
    <row r="25" spans="1:6" s="9" customFormat="1" x14ac:dyDescent="0.25">
      <c r="A25" s="5" t="s">
        <v>47</v>
      </c>
      <c r="B25" s="2"/>
      <c r="C25" s="2"/>
      <c r="D25" s="2"/>
      <c r="E25" s="2"/>
      <c r="F25" s="2"/>
    </row>
    <row r="26" spans="1:6" x14ac:dyDescent="0.25">
      <c r="A26" s="168" t="str">
        <f>A7</f>
        <v>Pin Code</v>
      </c>
      <c r="B26" s="112"/>
      <c r="C26" s="167" t="str">
        <f>C7</f>
        <v>Federal</v>
      </c>
      <c r="D26" s="167" t="str">
        <f>D7</f>
        <v>State</v>
      </c>
      <c r="E26" s="167" t="str">
        <f>E7</f>
        <v>County</v>
      </c>
      <c r="F26" s="167" t="str">
        <f>F7</f>
        <v>Total</v>
      </c>
    </row>
    <row r="27" spans="1:6" x14ac:dyDescent="0.25">
      <c r="A27" s="463">
        <v>284</v>
      </c>
      <c r="B27" s="461" t="str">
        <f>A27&amp;" "&amp;$A$20</f>
        <v>284 TOTAL</v>
      </c>
      <c r="C27" s="440">
        <f>SUMIF('#5'!$E:$E,$A27,'#5'!H:H)</f>
        <v>0</v>
      </c>
      <c r="D27" s="440">
        <f>SUMIF('#5'!$E:$E,$A27,'#5'!I:I)</f>
        <v>0</v>
      </c>
      <c r="E27" s="440">
        <f>SUMIF('#5'!$E:$E,$A27,'#5'!K:K)</f>
        <v>0</v>
      </c>
      <c r="F27" s="464" t="str">
        <f>IF(ISERROR(VLOOKUP($B27,'#5'!$E:$K,7,FALSE)),"-",((VLOOKUP($B27,'#5'!$E:$K,7,FALSE))))</f>
        <v>-</v>
      </c>
    </row>
    <row r="28" spans="1:6" x14ac:dyDescent="0.25">
      <c r="A28" s="168" t="str">
        <f>A20</f>
        <v>TOTAL</v>
      </c>
      <c r="B28" s="168"/>
      <c r="C28" s="169">
        <f>SUM(C27:C27)</f>
        <v>0</v>
      </c>
      <c r="D28" s="169">
        <f>SUM(D27:D27)</f>
        <v>0</v>
      </c>
      <c r="E28" s="169">
        <f>SUM(E27:E27)</f>
        <v>0</v>
      </c>
      <c r="F28" s="169">
        <f>SUM(F27:F27)</f>
        <v>0</v>
      </c>
    </row>
    <row r="32" spans="1:6" x14ac:dyDescent="0.25">
      <c r="A32" s="202" t="s">
        <v>126</v>
      </c>
      <c r="B32" s="94"/>
      <c r="C32" s="170" t="s">
        <v>158</v>
      </c>
    </row>
    <row r="33" spans="1:12" s="3" customFormat="1" x14ac:dyDescent="0.25">
      <c r="A33" s="81"/>
      <c r="B33" s="94"/>
      <c r="C33" s="170" t="s">
        <v>161</v>
      </c>
      <c r="D33" s="2"/>
      <c r="E33" s="2"/>
      <c r="F33" s="2"/>
      <c r="G33" s="2"/>
      <c r="H33" s="2"/>
      <c r="I33" s="2"/>
      <c r="J33" s="2"/>
      <c r="K33" s="2"/>
      <c r="L33" s="2"/>
    </row>
    <row r="34" spans="1:12" s="3" customFormat="1" x14ac:dyDescent="0.25">
      <c r="A34" s="201"/>
      <c r="B34" s="170"/>
      <c r="C34" s="170" t="str">
        <f>+'CWS Admin'!C83</f>
        <v>Enter FY in #4-</v>
      </c>
      <c r="D34" s="2"/>
      <c r="E34" s="2"/>
      <c r="F34" s="2"/>
      <c r="G34" s="2"/>
      <c r="H34" s="2"/>
      <c r="I34" s="2"/>
      <c r="J34" s="2"/>
      <c r="K34" s="2"/>
      <c r="L34" s="2"/>
    </row>
    <row r="35" spans="1:12" s="3" customFormat="1" x14ac:dyDescent="0.25">
      <c r="A35" s="81"/>
      <c r="B35" s="170"/>
      <c r="C35" s="170" t="s">
        <v>91</v>
      </c>
      <c r="D35" s="2"/>
      <c r="E35" s="2"/>
      <c r="F35" s="2"/>
      <c r="G35" s="2"/>
      <c r="H35" s="2"/>
      <c r="I35" s="2"/>
      <c r="J35" s="2"/>
      <c r="K35" s="2"/>
      <c r="L35" s="2"/>
    </row>
    <row r="36" spans="1:12" s="3" customFormat="1" x14ac:dyDescent="0.25">
      <c r="A36" s="200"/>
      <c r="B36" s="436" t="s">
        <v>13</v>
      </c>
      <c r="C36" s="436">
        <f>D20+D28</f>
        <v>0</v>
      </c>
      <c r="D36" s="2"/>
      <c r="E36" s="2"/>
      <c r="F36" s="2"/>
      <c r="G36" s="2"/>
      <c r="H36" s="2"/>
      <c r="I36" s="2"/>
      <c r="J36" s="2"/>
      <c r="K36" s="2"/>
      <c r="L36" s="2"/>
    </row>
    <row r="37" spans="1:12" s="5" customFormat="1" x14ac:dyDescent="0.25">
      <c r="D37" s="2"/>
      <c r="E37" s="2"/>
      <c r="F37" s="2"/>
      <c r="G37" s="2"/>
      <c r="H37" s="2"/>
      <c r="I37" s="2"/>
      <c r="J37" s="2"/>
      <c r="K37" s="2"/>
      <c r="L37" s="2"/>
    </row>
    <row r="38" spans="1:12" s="5" customFormat="1" x14ac:dyDescent="0.25">
      <c r="D38" s="2"/>
      <c r="E38" s="2"/>
      <c r="F38" s="2"/>
      <c r="G38" s="2"/>
      <c r="H38" s="2"/>
      <c r="I38" s="2"/>
      <c r="J38" s="2"/>
      <c r="K38" s="2"/>
      <c r="L38" s="2"/>
    </row>
    <row r="39" spans="1:12" s="5" customFormat="1" x14ac:dyDescent="0.25">
      <c r="D39" s="2"/>
      <c r="E39" s="2"/>
      <c r="F39" s="2"/>
      <c r="G39" s="2"/>
      <c r="H39" s="2"/>
      <c r="I39" s="2"/>
      <c r="J39" s="2"/>
      <c r="K39" s="2"/>
      <c r="L39" s="2"/>
    </row>
    <row r="40" spans="1:12" s="5" customFormat="1" x14ac:dyDescent="0.25">
      <c r="A40" s="300"/>
      <c r="B40" s="300"/>
      <c r="C40" s="300"/>
      <c r="D40" s="300"/>
      <c r="E40" s="300"/>
      <c r="F40" s="300"/>
      <c r="G40" s="300"/>
      <c r="H40" s="300"/>
    </row>
    <row r="41" spans="1:12" s="5" customFormat="1" x14ac:dyDescent="0.25">
      <c r="A41" s="4" t="s">
        <v>289</v>
      </c>
      <c r="B41" s="4" t="str">
        <f>Instructions!L14</f>
        <v>Enter FY in #4-</v>
      </c>
      <c r="C41" s="9"/>
      <c r="D41" s="9"/>
      <c r="E41" s="9"/>
      <c r="F41" s="9"/>
      <c r="G41" s="9"/>
      <c r="H41" s="9"/>
    </row>
    <row r="42" spans="1:12" s="5" customFormat="1" x14ac:dyDescent="0.25">
      <c r="B42" s="84"/>
      <c r="C42" s="83"/>
    </row>
    <row r="43" spans="1:12" s="5" customFormat="1" x14ac:dyDescent="0.25">
      <c r="A43" s="2"/>
      <c r="B43" s="2"/>
      <c r="C43" s="2"/>
      <c r="D43" s="2"/>
      <c r="E43" s="2"/>
      <c r="F43" s="2"/>
      <c r="G43" s="2"/>
      <c r="H43" s="2"/>
      <c r="I43" s="2"/>
      <c r="J43" s="2"/>
      <c r="K43" s="2"/>
      <c r="L43" s="2"/>
    </row>
    <row r="44" spans="1:12" x14ac:dyDescent="0.25">
      <c r="A44" s="29" t="s">
        <v>23</v>
      </c>
      <c r="B44" s="112"/>
      <c r="C44" s="167" t="s">
        <v>24</v>
      </c>
      <c r="D44" s="167" t="s">
        <v>25</v>
      </c>
      <c r="E44" s="167" t="s">
        <v>27</v>
      </c>
      <c r="F44" s="167" t="s">
        <v>13</v>
      </c>
    </row>
    <row r="45" spans="1:12" x14ac:dyDescent="0.25">
      <c r="A45" s="460">
        <v>211</v>
      </c>
      <c r="B45" s="461" t="str">
        <f>A45&amp;" "&amp;$A$20</f>
        <v>211 TOTAL</v>
      </c>
      <c r="C45" s="440">
        <f>SUMIF('#6'!$E:$E,$A45,'#6'!H:H)</f>
        <v>0</v>
      </c>
      <c r="D45" s="440">
        <f>SUMIF('#6'!$E:$E,$A45,'#6'!I:I)</f>
        <v>0</v>
      </c>
      <c r="E45" s="440">
        <f>SUMIF('#6'!$E:$E,$A45,'#6'!K:K)</f>
        <v>0</v>
      </c>
      <c r="F45" s="462">
        <f>SUM(C45:E45)</f>
        <v>0</v>
      </c>
    </row>
    <row r="46" spans="1:12" x14ac:dyDescent="0.25">
      <c r="A46" s="460">
        <v>268</v>
      </c>
      <c r="B46" s="461" t="str">
        <f t="shared" ref="B46:B56" si="11">A46&amp;" "&amp;$A$20</f>
        <v>268 TOTAL</v>
      </c>
      <c r="C46" s="440">
        <f>SUMIF('#6'!$E:$E,$A46,'#6'!H:H)</f>
        <v>0</v>
      </c>
      <c r="D46" s="440">
        <f>SUMIF('#6'!$E:$E,$A46,'#6'!I:I)</f>
        <v>0</v>
      </c>
      <c r="E46" s="440">
        <f>SUMIF('#6'!$E:$E,$A46,'#6'!K:K)</f>
        <v>0</v>
      </c>
      <c r="F46" s="462">
        <f t="shared" ref="F46:F56" si="12">SUM(C46:E46)</f>
        <v>0</v>
      </c>
    </row>
    <row r="47" spans="1:12" x14ac:dyDescent="0.25">
      <c r="A47" s="460">
        <v>310</v>
      </c>
      <c r="B47" s="461" t="str">
        <f t="shared" si="11"/>
        <v>310 TOTAL</v>
      </c>
      <c r="C47" s="440">
        <f>SUMIF('#6'!$E:$E,$A47,'#6'!H:H)</f>
        <v>0</v>
      </c>
      <c r="D47" s="440">
        <f>SUMIF('#6'!$E:$E,$A47,'#6'!I:I)</f>
        <v>0</v>
      </c>
      <c r="E47" s="440">
        <f>SUMIF('#6'!$E:$E,$A47,'#6'!K:K)</f>
        <v>0</v>
      </c>
      <c r="F47" s="462">
        <f t="shared" si="12"/>
        <v>0</v>
      </c>
    </row>
    <row r="48" spans="1:12" x14ac:dyDescent="0.25">
      <c r="A48" s="460">
        <v>312</v>
      </c>
      <c r="B48" s="461" t="str">
        <f t="shared" si="11"/>
        <v>312 TOTAL</v>
      </c>
      <c r="C48" s="440">
        <f>SUMIF('#6'!$E:$E,$A48,'#6'!H:H)</f>
        <v>0</v>
      </c>
      <c r="D48" s="440">
        <f>SUMIF('#6'!$E:$E,$A48,'#6'!I:I)</f>
        <v>0</v>
      </c>
      <c r="E48" s="440">
        <f>SUMIF('#6'!$E:$E,$A48,'#6'!K:K)</f>
        <v>0</v>
      </c>
      <c r="F48" s="462">
        <f t="shared" si="12"/>
        <v>0</v>
      </c>
    </row>
    <row r="49" spans="1:6" x14ac:dyDescent="0.25">
      <c r="A49" s="460">
        <v>343</v>
      </c>
      <c r="B49" s="461" t="str">
        <f t="shared" si="11"/>
        <v>343 TOTAL</v>
      </c>
      <c r="C49" s="440">
        <f>SUMIF('#6'!$E:$E,$A49,'#6'!H:H)</f>
        <v>0</v>
      </c>
      <c r="D49" s="440">
        <f>SUMIF('#6'!$E:$E,$A49,'#6'!I:I)</f>
        <v>0</v>
      </c>
      <c r="E49" s="440">
        <f>SUMIF('#6'!$E:$E,$A49,'#6'!K:K)</f>
        <v>0</v>
      </c>
      <c r="F49" s="462">
        <f t="shared" si="12"/>
        <v>0</v>
      </c>
    </row>
    <row r="50" spans="1:6" x14ac:dyDescent="0.25">
      <c r="A50" s="460">
        <v>344</v>
      </c>
      <c r="B50" s="461" t="str">
        <f t="shared" si="11"/>
        <v>344 TOTAL</v>
      </c>
      <c r="C50" s="440">
        <f>SUMIF('#6'!$E:$E,$A50,'#6'!H:H)</f>
        <v>0</v>
      </c>
      <c r="D50" s="440">
        <f>SUMIF('#6'!$E:$E,$A50,'#6'!I:I)</f>
        <v>0</v>
      </c>
      <c r="E50" s="440">
        <f>SUMIF('#6'!$E:$E,$A50,'#6'!K:K)</f>
        <v>0</v>
      </c>
      <c r="F50" s="462">
        <f t="shared" si="12"/>
        <v>0</v>
      </c>
    </row>
    <row r="51" spans="1:6" x14ac:dyDescent="0.25">
      <c r="A51" s="460">
        <v>347</v>
      </c>
      <c r="B51" s="461" t="str">
        <f t="shared" si="11"/>
        <v>347 TOTAL</v>
      </c>
      <c r="C51" s="440">
        <f>SUMIF('#6'!$E:$E,$A51,'#6'!H:H)</f>
        <v>0</v>
      </c>
      <c r="D51" s="440">
        <f>SUMIF('#6'!$E:$E,$A51,'#6'!I:I)</f>
        <v>0</v>
      </c>
      <c r="E51" s="440">
        <f>SUMIF('#6'!$E:$E,$A51,'#6'!K:K)</f>
        <v>0</v>
      </c>
      <c r="F51" s="462">
        <f t="shared" si="12"/>
        <v>0</v>
      </c>
    </row>
    <row r="52" spans="1:6" x14ac:dyDescent="0.25">
      <c r="A52" s="460">
        <v>611</v>
      </c>
      <c r="B52" s="461" t="str">
        <f t="shared" si="11"/>
        <v>611 TOTAL</v>
      </c>
      <c r="C52" s="440">
        <f>SUMIF('#6'!$E:$E,$A52,'#6'!H:H)</f>
        <v>0</v>
      </c>
      <c r="D52" s="440">
        <f>SUMIF('#6'!$E:$E,$A52,'#6'!I:I)</f>
        <v>0</v>
      </c>
      <c r="E52" s="440">
        <f>SUMIF('#6'!$E:$E,$A52,'#6'!K:K)</f>
        <v>0</v>
      </c>
      <c r="F52" s="462">
        <f t="shared" si="12"/>
        <v>0</v>
      </c>
    </row>
    <row r="53" spans="1:6" x14ac:dyDescent="0.25">
      <c r="A53" s="460">
        <v>779</v>
      </c>
      <c r="B53" s="461" t="str">
        <f t="shared" si="11"/>
        <v>779 TOTAL</v>
      </c>
      <c r="C53" s="440">
        <f>SUMIF('#6'!$E:$E,$A53,'#6'!H:H)</f>
        <v>0</v>
      </c>
      <c r="D53" s="440">
        <f>SUMIF('#6'!$E:$E,$A53,'#6'!I:I)</f>
        <v>0</v>
      </c>
      <c r="E53" s="440">
        <f>SUMIF('#6'!$E:$E,$A53,'#6'!K:K)</f>
        <v>0</v>
      </c>
      <c r="F53" s="462">
        <f t="shared" si="12"/>
        <v>0</v>
      </c>
    </row>
    <row r="54" spans="1:6" x14ac:dyDescent="0.25">
      <c r="A54" s="460">
        <v>780</v>
      </c>
      <c r="B54" s="461" t="str">
        <f t="shared" si="11"/>
        <v>780 TOTAL</v>
      </c>
      <c r="C54" s="440">
        <f>SUMIF('#6'!$E:$E,$A54,'#6'!H:H)</f>
        <v>0</v>
      </c>
      <c r="D54" s="440">
        <f>SUMIF('#6'!$E:$E,$A54,'#6'!I:I)</f>
        <v>0</v>
      </c>
      <c r="E54" s="440">
        <f>SUMIF('#6'!$E:$E,$A54,'#6'!K:K)</f>
        <v>0</v>
      </c>
      <c r="F54" s="462">
        <f t="shared" si="12"/>
        <v>0</v>
      </c>
    </row>
    <row r="55" spans="1:6" x14ac:dyDescent="0.25">
      <c r="A55" s="460">
        <v>880</v>
      </c>
      <c r="B55" s="461" t="str">
        <f t="shared" si="11"/>
        <v>880 TOTAL</v>
      </c>
      <c r="C55" s="440">
        <f>SUMIF('#6'!$E:$E,$A55,'#6'!H:H)</f>
        <v>0</v>
      </c>
      <c r="D55" s="440">
        <f>SUMIF('#6'!$E:$E,$A55,'#6'!I:I)</f>
        <v>0</v>
      </c>
      <c r="E55" s="440">
        <f>SUMIF('#6'!$E:$E,$A55,'#6'!K:K)</f>
        <v>0</v>
      </c>
      <c r="F55" s="462">
        <f t="shared" si="12"/>
        <v>0</v>
      </c>
    </row>
    <row r="56" spans="1:6" x14ac:dyDescent="0.25">
      <c r="A56" s="460">
        <v>881</v>
      </c>
      <c r="B56" s="461" t="str">
        <f t="shared" si="11"/>
        <v>881 TOTAL</v>
      </c>
      <c r="C56" s="440">
        <f>SUMIF('#6'!$E:$E,$A56,'#6'!H:H)</f>
        <v>0</v>
      </c>
      <c r="D56" s="440">
        <f>SUMIF('#6'!$E:$E,$A56,'#6'!I:I)</f>
        <v>0</v>
      </c>
      <c r="E56" s="440">
        <f>SUMIF('#6'!$E:$E,$A56,'#6'!K:K)</f>
        <v>0</v>
      </c>
      <c r="F56" s="462">
        <f t="shared" si="12"/>
        <v>0</v>
      </c>
    </row>
    <row r="57" spans="1:6" x14ac:dyDescent="0.25">
      <c r="A57" s="168" t="s">
        <v>34</v>
      </c>
      <c r="B57" s="168"/>
      <c r="C57" s="169">
        <f>SUM(C45:C56)</f>
        <v>0</v>
      </c>
      <c r="D57" s="169">
        <f t="shared" ref="D57:F57" si="13">SUM(D45:D56)</f>
        <v>0</v>
      </c>
      <c r="E57" s="169">
        <f t="shared" si="13"/>
        <v>0</v>
      </c>
      <c r="F57" s="169">
        <f t="shared" si="13"/>
        <v>0</v>
      </c>
    </row>
    <row r="58" spans="1:6" x14ac:dyDescent="0.25">
      <c r="A58" s="27"/>
      <c r="B58" s="27"/>
      <c r="C58" s="28"/>
      <c r="D58" s="28"/>
      <c r="E58" s="28"/>
      <c r="F58" s="28"/>
    </row>
    <row r="59" spans="1:6" x14ac:dyDescent="0.25">
      <c r="A59" s="27"/>
      <c r="B59" s="27"/>
      <c r="C59" s="28"/>
      <c r="D59" s="28"/>
      <c r="E59" s="28"/>
      <c r="F59" s="28"/>
    </row>
    <row r="60" spans="1:6" x14ac:dyDescent="0.25">
      <c r="A60" s="27"/>
      <c r="B60" s="27"/>
      <c r="C60" s="28"/>
      <c r="D60" s="28"/>
      <c r="E60" s="28"/>
      <c r="F60" s="28"/>
    </row>
    <row r="61" spans="1:6" x14ac:dyDescent="0.25">
      <c r="A61" s="27"/>
      <c r="B61" s="27"/>
      <c r="C61" s="28"/>
      <c r="D61" s="28"/>
      <c r="E61" s="28"/>
      <c r="F61" s="28"/>
    </row>
    <row r="62" spans="1:6" x14ac:dyDescent="0.25">
      <c r="A62" s="5" t="s">
        <v>47</v>
      </c>
    </row>
    <row r="63" spans="1:6" x14ac:dyDescent="0.25">
      <c r="A63" s="168" t="str">
        <f>A44</f>
        <v>Pin Code</v>
      </c>
      <c r="B63" s="112"/>
      <c r="C63" s="167" t="str">
        <f>C44</f>
        <v>Federal</v>
      </c>
      <c r="D63" s="167" t="str">
        <f>D44</f>
        <v>State</v>
      </c>
      <c r="E63" s="167" t="str">
        <f>E44</f>
        <v>County</v>
      </c>
      <c r="F63" s="167" t="str">
        <f>F44</f>
        <v>Total</v>
      </c>
    </row>
    <row r="64" spans="1:6" x14ac:dyDescent="0.25">
      <c r="A64" s="463">
        <v>284</v>
      </c>
      <c r="B64" s="461" t="str">
        <f>A64&amp;" "&amp;$A$20</f>
        <v>284 TOTAL</v>
      </c>
      <c r="C64" s="464">
        <f>SUMIF('#6'!$E:$E,$A64,'#6'!H:H)</f>
        <v>0</v>
      </c>
      <c r="D64" s="464">
        <f>SUMIF('#6'!$E:$E,$A64,'#6'!I:I)</f>
        <v>0</v>
      </c>
      <c r="E64" s="464">
        <f>SUMIF('#6'!$E:$E,$A64,'#6'!K:K)</f>
        <v>0</v>
      </c>
      <c r="F64" s="464" t="str">
        <f>IF(ISERROR(VLOOKUP($B64,'#6'!$E:$K,7,FALSE)),"-",((VLOOKUP($B64,'#6'!$E:$K,7,FALSE))))</f>
        <v>-</v>
      </c>
    </row>
    <row r="65" spans="1:6" x14ac:dyDescent="0.25">
      <c r="A65" s="168" t="str">
        <f>A57</f>
        <v>TOTAL</v>
      </c>
      <c r="B65" s="168"/>
      <c r="C65" s="169">
        <f>SUM(C64:C64)</f>
        <v>0</v>
      </c>
      <c r="D65" s="169">
        <f>SUM(D64:D64)</f>
        <v>0</v>
      </c>
      <c r="E65" s="169">
        <f>SUM(E64:E64)</f>
        <v>0</v>
      </c>
      <c r="F65" s="169">
        <f>SUM(F64:F64)</f>
        <v>0</v>
      </c>
    </row>
    <row r="69" spans="1:6" x14ac:dyDescent="0.25">
      <c r="A69" s="202" t="s">
        <v>126</v>
      </c>
      <c r="B69" s="94"/>
      <c r="C69" s="170" t="s">
        <v>158</v>
      </c>
    </row>
    <row r="70" spans="1:6" x14ac:dyDescent="0.25">
      <c r="A70" s="81"/>
      <c r="B70" s="94"/>
      <c r="C70" s="170" t="s">
        <v>161</v>
      </c>
    </row>
    <row r="71" spans="1:6" x14ac:dyDescent="0.25">
      <c r="A71" s="201"/>
      <c r="B71" s="170"/>
      <c r="C71" s="170">
        <f>+'CWS Admin'!C120</f>
        <v>0</v>
      </c>
    </row>
    <row r="72" spans="1:6" x14ac:dyDescent="0.25">
      <c r="A72" s="81"/>
      <c r="B72" s="170"/>
      <c r="C72" s="170" t="s">
        <v>91</v>
      </c>
    </row>
    <row r="73" spans="1:6" x14ac:dyDescent="0.25">
      <c r="A73" s="200"/>
      <c r="B73" s="436" t="s">
        <v>13</v>
      </c>
      <c r="C73" s="436">
        <f>D57+D65</f>
        <v>0</v>
      </c>
    </row>
  </sheetData>
  <phoneticPr fontId="3" type="noConversion"/>
  <conditionalFormatting sqref="C43 A37:A39 B39:C39 D42:IV43 D32:IV39 B32:C36 A3:IV7 I40:IV41 A42:B43 A74:A65539 B74:B1048576 F74:IV1048576 G44:IV73 C74:E65539 A1:C2 E1:IV2 A20:IV26 A8:B19 F8:IV19 A28:IV31 A27:B27 F27:IV27">
    <cfRule type="cellIs" dxfId="49" priority="6" stopIfTrue="1" operator="lessThan">
      <formula>0</formula>
    </cfRule>
  </conditionalFormatting>
  <conditionalFormatting sqref="A41:B41">
    <cfRule type="cellIs" dxfId="48" priority="5" stopIfTrue="1" operator="lessThan">
      <formula>0</formula>
    </cfRule>
  </conditionalFormatting>
  <conditionalFormatting sqref="B69:F73 A44:F44 A57:F68 A45:B56 F45:F56">
    <cfRule type="cellIs" dxfId="47" priority="4" stopIfTrue="1" operator="lessThan">
      <formula>0</formula>
    </cfRule>
  </conditionalFormatting>
  <conditionalFormatting sqref="C8:E19">
    <cfRule type="cellIs" dxfId="46" priority="3" stopIfTrue="1" operator="lessThan">
      <formula>0</formula>
    </cfRule>
  </conditionalFormatting>
  <conditionalFormatting sqref="C27:E27">
    <cfRule type="cellIs" dxfId="45" priority="2" stopIfTrue="1" operator="lessThan">
      <formula>0</formula>
    </cfRule>
  </conditionalFormatting>
  <conditionalFormatting sqref="C45:E56">
    <cfRule type="cellIs" dxfId="44" priority="1" stopIfTrue="1" operator="lessThan">
      <formula>0</formula>
    </cfRule>
  </conditionalFormatting>
  <hyperlinks>
    <hyperlink ref="A32" location="'Food Stamps Admin'!A1" display="Top"/>
    <hyperlink ref="A4" location="'Food Stamps Admin'!C33" display="bottom"/>
    <hyperlink ref="A69" location="'Food Stamps Admin'!A1" display="Top"/>
  </hyperlinks>
  <pageMargins left="0.75" right="0.75" top="0.5" bottom="1" header="0.25" footer="0.25"/>
  <pageSetup scale="76" orientation="landscape" r:id="rId1"/>
  <headerFooter alignWithMargins="0">
    <oddFooter>&amp;R&amp;X&amp;Z&amp;F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FF0000"/>
  </sheetPr>
  <dimension ref="A1:H73"/>
  <sheetViews>
    <sheetView showGridLines="0" topLeftCell="A39" zoomScaleNormal="100" workbookViewId="0">
      <pane xSplit="1" topLeftCell="B1" activePane="topRight" state="frozen"/>
      <selection activeCell="B32" sqref="B32:G43"/>
      <selection pane="topRight" activeCell="B54" sqref="B54:F65"/>
    </sheetView>
  </sheetViews>
  <sheetFormatPr defaultColWidth="9.140625" defaultRowHeight="13.5" x14ac:dyDescent="0.25"/>
  <cols>
    <col min="1" max="1" width="13.28515625" style="1" customWidth="1"/>
    <col min="2" max="2" width="15.140625" style="1" bestFit="1" customWidth="1"/>
    <col min="3" max="3" width="15.42578125" style="1" bestFit="1" customWidth="1"/>
    <col min="4" max="4" width="15.7109375" style="1" bestFit="1" customWidth="1"/>
    <col min="5" max="5" width="14.140625" style="1" bestFit="1" customWidth="1"/>
    <col min="6" max="6" width="15.28515625" style="1" bestFit="1" customWidth="1"/>
    <col min="7" max="7" width="10.42578125" style="1" bestFit="1" customWidth="1"/>
    <col min="8" max="8" width="9.140625" style="1"/>
    <col min="9" max="9" width="14.28515625" style="1" bestFit="1" customWidth="1"/>
    <col min="10" max="16384" width="9.140625" style="1"/>
  </cols>
  <sheetData>
    <row r="1" spans="1:6" x14ac:dyDescent="0.25">
      <c r="A1" s="4" t="str">
        <f>'CalWORKs Assistance'!A1</f>
        <v>REALIGNMENT GROWTH</v>
      </c>
      <c r="D1" s="291" t="s">
        <v>151</v>
      </c>
    </row>
    <row r="2" spans="1:6" x14ac:dyDescent="0.25">
      <c r="A2" s="4" t="str">
        <f>'CWS Admin'!A2</f>
        <v>Fiscal Year</v>
      </c>
      <c r="B2" s="4" t="str">
        <f>Instructions!L13</f>
        <v>Enter FY in #4-</v>
      </c>
      <c r="D2" s="296" t="s">
        <v>287</v>
      </c>
    </row>
    <row r="3" spans="1:6" x14ac:dyDescent="0.25">
      <c r="A3" s="4" t="s">
        <v>79</v>
      </c>
    </row>
    <row r="5" spans="1:6" x14ac:dyDescent="0.25">
      <c r="A5" s="17"/>
      <c r="D5" s="111"/>
      <c r="E5" s="111"/>
    </row>
    <row r="6" spans="1:6" ht="14.25" thickBot="1" x14ac:dyDescent="0.3">
      <c r="C6" s="2"/>
      <c r="D6" s="2"/>
      <c r="E6" s="2"/>
      <c r="F6" s="2"/>
    </row>
    <row r="7" spans="1:6" ht="14.25" thickTop="1" x14ac:dyDescent="0.25">
      <c r="A7" s="362" t="s">
        <v>53</v>
      </c>
      <c r="B7" s="363"/>
      <c r="C7" s="364" t="s">
        <v>24</v>
      </c>
      <c r="D7" s="365" t="s">
        <v>25</v>
      </c>
      <c r="E7" s="366" t="s">
        <v>27</v>
      </c>
      <c r="F7" s="367" t="s">
        <v>13</v>
      </c>
    </row>
    <row r="8" spans="1:6" x14ac:dyDescent="0.25">
      <c r="A8" s="414" t="s">
        <v>24</v>
      </c>
      <c r="B8" s="369"/>
      <c r="C8" s="415">
        <f>B29</f>
        <v>0</v>
      </c>
      <c r="D8" s="371">
        <f>C29</f>
        <v>0</v>
      </c>
      <c r="E8" s="372">
        <f>D29</f>
        <v>0</v>
      </c>
      <c r="F8" s="373">
        <f>SUM(C8:E8)</f>
        <v>0</v>
      </c>
    </row>
    <row r="9" spans="1:6" x14ac:dyDescent="0.25">
      <c r="A9" s="414" t="s">
        <v>67</v>
      </c>
      <c r="B9" s="369"/>
      <c r="C9" s="370"/>
      <c r="D9" s="371">
        <f>E29</f>
        <v>0</v>
      </c>
      <c r="E9" s="372">
        <f>F29</f>
        <v>0</v>
      </c>
      <c r="F9" s="373">
        <f>SUM(C9:E9)</f>
        <v>0</v>
      </c>
    </row>
    <row r="10" spans="1:6" ht="14.25" thickBot="1" x14ac:dyDescent="0.3">
      <c r="A10" s="416" t="s">
        <v>34</v>
      </c>
      <c r="B10" s="417"/>
      <c r="C10" s="418">
        <f>SUM(C8:C9)+B41</f>
        <v>0</v>
      </c>
      <c r="D10" s="418">
        <f t="shared" ref="D10:E10" si="0">SUM(D8:D9)+C41</f>
        <v>0</v>
      </c>
      <c r="E10" s="418">
        <f t="shared" si="0"/>
        <v>0</v>
      </c>
      <c r="F10" s="419">
        <f>SUM(F8:F9)</f>
        <v>0</v>
      </c>
    </row>
    <row r="11" spans="1:6" ht="15" thickTop="1" thickBot="1" x14ac:dyDescent="0.3"/>
    <row r="12" spans="1:6" ht="15" thickTop="1" thickBot="1" x14ac:dyDescent="0.3">
      <c r="A12" s="483" t="s">
        <v>63</v>
      </c>
      <c r="B12" s="483"/>
      <c r="C12" s="483"/>
      <c r="D12" s="483"/>
      <c r="E12" s="483"/>
      <c r="F12" s="483"/>
    </row>
    <row r="13" spans="1:6" ht="22.5" customHeight="1" thickTop="1" x14ac:dyDescent="0.25">
      <c r="A13" s="17"/>
    </row>
    <row r="14" spans="1:6" x14ac:dyDescent="0.25">
      <c r="A14" s="4" t="s">
        <v>64</v>
      </c>
      <c r="B14" s="484" t="s">
        <v>80</v>
      </c>
      <c r="C14" s="485"/>
      <c r="D14" s="486"/>
      <c r="E14" s="487" t="s">
        <v>81</v>
      </c>
      <c r="F14" s="487"/>
    </row>
    <row r="15" spans="1:6" x14ac:dyDescent="0.25">
      <c r="A15" s="40" t="s">
        <v>66</v>
      </c>
      <c r="B15" s="424" t="s">
        <v>24</v>
      </c>
      <c r="C15" s="354" t="s">
        <v>25</v>
      </c>
      <c r="D15" s="354" t="s">
        <v>27</v>
      </c>
      <c r="E15" s="425" t="s">
        <v>25</v>
      </c>
      <c r="F15" s="426" t="s">
        <v>27</v>
      </c>
    </row>
    <row r="16" spans="1:6" x14ac:dyDescent="0.25">
      <c r="A16" s="41"/>
      <c r="B16" s="488"/>
      <c r="C16" s="489"/>
      <c r="D16" s="490"/>
      <c r="E16" s="491"/>
      <c r="F16" s="492"/>
    </row>
    <row r="17" spans="1:6" x14ac:dyDescent="0.25">
      <c r="A17" s="42" t="s">
        <v>35</v>
      </c>
      <c r="B17" s="308"/>
      <c r="C17" s="312"/>
      <c r="D17" s="312"/>
      <c r="E17" s="311"/>
      <c r="F17" s="310"/>
    </row>
    <row r="18" spans="1:6" x14ac:dyDescent="0.25">
      <c r="A18" s="43" t="s">
        <v>36</v>
      </c>
      <c r="B18" s="308"/>
      <c r="C18" s="312"/>
      <c r="D18" s="312"/>
      <c r="E18" s="311"/>
      <c r="F18" s="310"/>
    </row>
    <row r="19" spans="1:6" x14ac:dyDescent="0.25">
      <c r="A19" s="43" t="s">
        <v>37</v>
      </c>
      <c r="B19" s="308"/>
      <c r="C19" s="312"/>
      <c r="D19" s="312"/>
      <c r="E19" s="311"/>
      <c r="F19" s="310"/>
    </row>
    <row r="20" spans="1:6" x14ac:dyDescent="0.25">
      <c r="A20" s="43" t="s">
        <v>38</v>
      </c>
      <c r="B20" s="308"/>
      <c r="C20" s="312"/>
      <c r="D20" s="312"/>
      <c r="E20" s="311"/>
      <c r="F20" s="310"/>
    </row>
    <row r="21" spans="1:6" x14ac:dyDescent="0.25">
      <c r="A21" s="43" t="s">
        <v>39</v>
      </c>
      <c r="B21" s="308"/>
      <c r="C21" s="312"/>
      <c r="D21" s="312"/>
      <c r="E21" s="311"/>
      <c r="F21" s="310"/>
    </row>
    <row r="22" spans="1:6" x14ac:dyDescent="0.25">
      <c r="A22" s="43" t="s">
        <v>40</v>
      </c>
      <c r="B22" s="308"/>
      <c r="C22" s="312"/>
      <c r="D22" s="312"/>
      <c r="E22" s="311"/>
      <c r="F22" s="310"/>
    </row>
    <row r="23" spans="1:6" x14ac:dyDescent="0.25">
      <c r="A23" s="43" t="s">
        <v>41</v>
      </c>
      <c r="B23" s="308"/>
      <c r="C23" s="312"/>
      <c r="D23" s="312"/>
      <c r="E23" s="311"/>
      <c r="F23" s="310"/>
    </row>
    <row r="24" spans="1:6" x14ac:dyDescent="0.25">
      <c r="A24" s="43" t="s">
        <v>42</v>
      </c>
      <c r="B24" s="308"/>
      <c r="C24" s="312"/>
      <c r="D24" s="312"/>
      <c r="E24" s="311"/>
      <c r="F24" s="310"/>
    </row>
    <row r="25" spans="1:6" x14ac:dyDescent="0.25">
      <c r="A25" s="43" t="s">
        <v>43</v>
      </c>
      <c r="B25" s="308"/>
      <c r="C25" s="312"/>
      <c r="D25" s="312"/>
      <c r="E25" s="311"/>
      <c r="F25" s="310"/>
    </row>
    <row r="26" spans="1:6" x14ac:dyDescent="0.25">
      <c r="A26" s="43" t="s">
        <v>44</v>
      </c>
      <c r="B26" s="308"/>
      <c r="C26" s="312"/>
      <c r="D26" s="312"/>
      <c r="E26" s="311"/>
      <c r="F26" s="310"/>
    </row>
    <row r="27" spans="1:6" x14ac:dyDescent="0.25">
      <c r="A27" s="44" t="s">
        <v>45</v>
      </c>
      <c r="B27" s="308"/>
      <c r="C27" s="312"/>
      <c r="D27" s="312"/>
      <c r="E27" s="311"/>
      <c r="F27" s="310"/>
    </row>
    <row r="28" spans="1:6" x14ac:dyDescent="0.25">
      <c r="A28" s="45" t="s">
        <v>46</v>
      </c>
      <c r="B28" s="308"/>
      <c r="C28" s="312"/>
      <c r="D28" s="312"/>
      <c r="E28" s="311"/>
      <c r="F28" s="310"/>
    </row>
    <row r="29" spans="1:6" x14ac:dyDescent="0.25">
      <c r="A29" s="46" t="s">
        <v>34</v>
      </c>
      <c r="B29" s="420">
        <f>SUM(B17:B28)</f>
        <v>0</v>
      </c>
      <c r="C29" s="421">
        <f>SUM(C17:C28)</f>
        <v>0</v>
      </c>
      <c r="D29" s="421">
        <f>SUM(D17:D28)</f>
        <v>0</v>
      </c>
      <c r="E29" s="422">
        <f>SUM(E17:E28)</f>
        <v>0</v>
      </c>
      <c r="F29" s="423">
        <f>SUM(F17:F28)</f>
        <v>0</v>
      </c>
    </row>
    <row r="31" spans="1:6" x14ac:dyDescent="0.25">
      <c r="A31" s="204" t="s">
        <v>125</v>
      </c>
    </row>
    <row r="32" spans="1:6" x14ac:dyDescent="0.25">
      <c r="A32" s="204"/>
    </row>
    <row r="35" spans="1:8" s="73" customFormat="1" ht="12.75" x14ac:dyDescent="0.25">
      <c r="A35" s="73" t="s">
        <v>68</v>
      </c>
    </row>
    <row r="36" spans="1:8" s="73" customFormat="1" ht="12.75" x14ac:dyDescent="0.25">
      <c r="A36" s="73" t="s">
        <v>122</v>
      </c>
    </row>
    <row r="38" spans="1:8" x14ac:dyDescent="0.25">
      <c r="A38" s="300"/>
      <c r="B38" s="300"/>
      <c r="C38" s="300"/>
      <c r="D38" s="300"/>
      <c r="E38" s="300"/>
      <c r="F38" s="300"/>
      <c r="G38" s="300"/>
      <c r="H38" s="300"/>
    </row>
    <row r="39" spans="1:8" x14ac:dyDescent="0.25">
      <c r="A39" s="4" t="s">
        <v>289</v>
      </c>
      <c r="B39" s="4" t="str">
        <f>Instructions!L14</f>
        <v>Enter FY in #4-</v>
      </c>
      <c r="C39" s="9"/>
      <c r="D39" s="9"/>
      <c r="E39" s="9"/>
      <c r="F39" s="9"/>
      <c r="G39" s="9"/>
      <c r="H39" s="9"/>
    </row>
    <row r="42" spans="1:8" x14ac:dyDescent="0.25">
      <c r="A42" s="17"/>
      <c r="D42" s="111"/>
      <c r="E42" s="111"/>
    </row>
    <row r="43" spans="1:8" ht="14.25" thickBot="1" x14ac:dyDescent="0.3">
      <c r="C43" s="2"/>
      <c r="D43" s="2"/>
      <c r="E43" s="2"/>
      <c r="F43" s="2"/>
    </row>
    <row r="44" spans="1:8" ht="14.25" thickTop="1" x14ac:dyDescent="0.25">
      <c r="A44" s="362" t="s">
        <v>53</v>
      </c>
      <c r="B44" s="363"/>
      <c r="C44" s="364" t="s">
        <v>24</v>
      </c>
      <c r="D44" s="365" t="s">
        <v>25</v>
      </c>
      <c r="E44" s="366" t="s">
        <v>27</v>
      </c>
      <c r="F44" s="367" t="s">
        <v>13</v>
      </c>
    </row>
    <row r="45" spans="1:8" x14ac:dyDescent="0.25">
      <c r="A45" s="414" t="s">
        <v>24</v>
      </c>
      <c r="B45" s="369"/>
      <c r="C45" s="415">
        <f>B66</f>
        <v>0</v>
      </c>
      <c r="D45" s="371">
        <f>C66</f>
        <v>0</v>
      </c>
      <c r="E45" s="372">
        <f>D66</f>
        <v>0</v>
      </c>
      <c r="F45" s="373">
        <f>SUM(C45:E45)</f>
        <v>0</v>
      </c>
    </row>
    <row r="46" spans="1:8" x14ac:dyDescent="0.25">
      <c r="A46" s="414" t="s">
        <v>67</v>
      </c>
      <c r="B46" s="369"/>
      <c r="C46" s="370"/>
      <c r="D46" s="371">
        <f>E66</f>
        <v>0</v>
      </c>
      <c r="E46" s="372">
        <f>F66</f>
        <v>0</v>
      </c>
      <c r="F46" s="373">
        <f>SUM(C46:E46)</f>
        <v>0</v>
      </c>
    </row>
    <row r="47" spans="1:8" ht="14.25" thickBot="1" x14ac:dyDescent="0.3">
      <c r="A47" s="416" t="s">
        <v>34</v>
      </c>
      <c r="B47" s="417"/>
      <c r="C47" s="418">
        <f>SUM(C45:C46)+B78</f>
        <v>0</v>
      </c>
      <c r="D47" s="418">
        <f t="shared" ref="D47" si="1">SUM(D45:D46)+C78</f>
        <v>0</v>
      </c>
      <c r="E47" s="418">
        <f t="shared" ref="E47" si="2">SUM(E45:E46)+D78</f>
        <v>0</v>
      </c>
      <c r="F47" s="419">
        <f>SUM(F45:F46)</f>
        <v>0</v>
      </c>
    </row>
    <row r="48" spans="1:8" ht="15" thickTop="1" thickBot="1" x14ac:dyDescent="0.3"/>
    <row r="49" spans="1:6" ht="15" thickTop="1" thickBot="1" x14ac:dyDescent="0.3">
      <c r="A49" s="483" t="s">
        <v>63</v>
      </c>
      <c r="B49" s="483"/>
      <c r="C49" s="483"/>
      <c r="D49" s="483"/>
      <c r="E49" s="483"/>
      <c r="F49" s="483"/>
    </row>
    <row r="50" spans="1:6" ht="14.25" thickTop="1" x14ac:dyDescent="0.25">
      <c r="A50" s="17"/>
    </row>
    <row r="51" spans="1:6" x14ac:dyDescent="0.25">
      <c r="A51" s="4" t="s">
        <v>64</v>
      </c>
      <c r="B51" s="484" t="s">
        <v>80</v>
      </c>
      <c r="C51" s="485"/>
      <c r="D51" s="486"/>
      <c r="E51" s="487" t="s">
        <v>81</v>
      </c>
      <c r="F51" s="487"/>
    </row>
    <row r="52" spans="1:6" x14ac:dyDescent="0.25">
      <c r="A52" s="40" t="s">
        <v>66</v>
      </c>
      <c r="B52" s="424" t="s">
        <v>24</v>
      </c>
      <c r="C52" s="354" t="s">
        <v>25</v>
      </c>
      <c r="D52" s="354" t="s">
        <v>27</v>
      </c>
      <c r="E52" s="425" t="s">
        <v>25</v>
      </c>
      <c r="F52" s="426" t="s">
        <v>27</v>
      </c>
    </row>
    <row r="53" spans="1:6" x14ac:dyDescent="0.25">
      <c r="A53" s="41"/>
      <c r="B53" s="488"/>
      <c r="C53" s="489"/>
      <c r="D53" s="490"/>
      <c r="E53" s="491"/>
      <c r="F53" s="492"/>
    </row>
    <row r="54" spans="1:6" x14ac:dyDescent="0.25">
      <c r="A54" s="42" t="s">
        <v>35</v>
      </c>
      <c r="B54" s="308"/>
      <c r="C54" s="312"/>
      <c r="D54" s="312"/>
      <c r="E54" s="311"/>
      <c r="F54" s="310"/>
    </row>
    <row r="55" spans="1:6" x14ac:dyDescent="0.25">
      <c r="A55" s="43" t="s">
        <v>36</v>
      </c>
      <c r="B55" s="308"/>
      <c r="C55" s="312"/>
      <c r="D55" s="312"/>
      <c r="E55" s="311"/>
      <c r="F55" s="310"/>
    </row>
    <row r="56" spans="1:6" x14ac:dyDescent="0.25">
      <c r="A56" s="43" t="s">
        <v>37</v>
      </c>
      <c r="B56" s="308"/>
      <c r="C56" s="312"/>
      <c r="D56" s="312"/>
      <c r="E56" s="311"/>
      <c r="F56" s="310"/>
    </row>
    <row r="57" spans="1:6" x14ac:dyDescent="0.25">
      <c r="A57" s="43" t="s">
        <v>38</v>
      </c>
      <c r="B57" s="308"/>
      <c r="C57" s="312"/>
      <c r="D57" s="312"/>
      <c r="E57" s="311"/>
      <c r="F57" s="310"/>
    </row>
    <row r="58" spans="1:6" x14ac:dyDescent="0.25">
      <c r="A58" s="43" t="s">
        <v>39</v>
      </c>
      <c r="B58" s="308"/>
      <c r="C58" s="312"/>
      <c r="D58" s="312"/>
      <c r="E58" s="311"/>
      <c r="F58" s="310"/>
    </row>
    <row r="59" spans="1:6" x14ac:dyDescent="0.25">
      <c r="A59" s="43" t="s">
        <v>40</v>
      </c>
      <c r="B59" s="308"/>
      <c r="C59" s="312"/>
      <c r="D59" s="312"/>
      <c r="E59" s="311"/>
      <c r="F59" s="310"/>
    </row>
    <row r="60" spans="1:6" x14ac:dyDescent="0.25">
      <c r="A60" s="43" t="s">
        <v>41</v>
      </c>
      <c r="B60" s="308"/>
      <c r="C60" s="312"/>
      <c r="D60" s="312"/>
      <c r="E60" s="311"/>
      <c r="F60" s="310"/>
    </row>
    <row r="61" spans="1:6" x14ac:dyDescent="0.25">
      <c r="A61" s="43" t="s">
        <v>42</v>
      </c>
      <c r="B61" s="308"/>
      <c r="C61" s="312"/>
      <c r="D61" s="312"/>
      <c r="E61" s="311"/>
      <c r="F61" s="310"/>
    </row>
    <row r="62" spans="1:6" x14ac:dyDescent="0.25">
      <c r="A62" s="43" t="s">
        <v>43</v>
      </c>
      <c r="B62" s="308"/>
      <c r="C62" s="312"/>
      <c r="D62" s="312"/>
      <c r="E62" s="311"/>
      <c r="F62" s="310"/>
    </row>
    <row r="63" spans="1:6" x14ac:dyDescent="0.25">
      <c r="A63" s="43" t="s">
        <v>44</v>
      </c>
      <c r="B63" s="308"/>
      <c r="C63" s="312"/>
      <c r="D63" s="312"/>
      <c r="E63" s="311"/>
      <c r="F63" s="310"/>
    </row>
    <row r="64" spans="1:6" x14ac:dyDescent="0.25">
      <c r="A64" s="44" t="s">
        <v>45</v>
      </c>
      <c r="B64" s="308"/>
      <c r="C64" s="312"/>
      <c r="D64" s="312"/>
      <c r="E64" s="311"/>
      <c r="F64" s="310"/>
    </row>
    <row r="65" spans="1:6" x14ac:dyDescent="0.25">
      <c r="A65" s="45" t="s">
        <v>46</v>
      </c>
      <c r="B65" s="308"/>
      <c r="C65" s="312"/>
      <c r="D65" s="312"/>
      <c r="E65" s="311"/>
      <c r="F65" s="310"/>
    </row>
    <row r="66" spans="1:6" x14ac:dyDescent="0.25">
      <c r="A66" s="46" t="s">
        <v>34</v>
      </c>
      <c r="B66" s="420">
        <f>SUM(B54:B65)</f>
        <v>0</v>
      </c>
      <c r="C66" s="421">
        <f>SUM(C54:C65)</f>
        <v>0</v>
      </c>
      <c r="D66" s="421">
        <f>SUM(D54:D65)</f>
        <v>0</v>
      </c>
      <c r="E66" s="422">
        <f>SUM(E54:E65)</f>
        <v>0</v>
      </c>
      <c r="F66" s="423">
        <f>SUM(F54:F65)</f>
        <v>0</v>
      </c>
    </row>
    <row r="68" spans="1:6" x14ac:dyDescent="0.25">
      <c r="A68" s="204" t="s">
        <v>125</v>
      </c>
    </row>
    <row r="69" spans="1:6" x14ac:dyDescent="0.25">
      <c r="A69" s="204"/>
    </row>
    <row r="72" spans="1:6" x14ac:dyDescent="0.25">
      <c r="A72" s="73" t="s">
        <v>68</v>
      </c>
      <c r="B72" s="73"/>
      <c r="C72" s="73"/>
      <c r="D72" s="73"/>
      <c r="E72" s="73"/>
      <c r="F72" s="73"/>
    </row>
    <row r="73" spans="1:6" x14ac:dyDescent="0.25">
      <c r="A73" s="73" t="s">
        <v>122</v>
      </c>
      <c r="B73" s="73"/>
      <c r="C73" s="73"/>
      <c r="D73" s="73"/>
      <c r="E73" s="73"/>
      <c r="F73" s="73"/>
    </row>
  </sheetData>
  <mergeCells count="10">
    <mergeCell ref="B16:D16"/>
    <mergeCell ref="E16:F16"/>
    <mergeCell ref="A12:F12"/>
    <mergeCell ref="E14:F14"/>
    <mergeCell ref="B14:D14"/>
    <mergeCell ref="A49:F49"/>
    <mergeCell ref="B51:D51"/>
    <mergeCell ref="E51:F51"/>
    <mergeCell ref="B53:D53"/>
    <mergeCell ref="E53:F53"/>
  </mergeCells>
  <phoneticPr fontId="3" type="noConversion"/>
  <conditionalFormatting sqref="A31:A33">
    <cfRule type="cellIs" dxfId="43" priority="3" stopIfTrue="1" operator="lessThan">
      <formula>0</formula>
    </cfRule>
  </conditionalFormatting>
  <conditionalFormatting sqref="A68:A70">
    <cfRule type="cellIs" dxfId="42" priority="2" stopIfTrue="1" operator="lessThan">
      <formula>0</formula>
    </cfRule>
  </conditionalFormatting>
  <conditionalFormatting sqref="A39:B39">
    <cfRule type="cellIs" dxfId="41" priority="1" stopIfTrue="1" operator="lessThan">
      <formula>0</formula>
    </cfRule>
  </conditionalFormatting>
  <hyperlinks>
    <hyperlink ref="A31" location="SUMMARY!A1" display="Summary"/>
    <hyperlink ref="A68" location="SUMMARY!A1" display="Summary"/>
  </hyperlinks>
  <pageMargins left="0.5" right="0.5" top="0.5" bottom="0.5" header="0.25" footer="0.25"/>
  <pageSetup scale="9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U109"/>
  <sheetViews>
    <sheetView showGridLines="0" zoomScale="90" zoomScaleNormal="100" workbookViewId="0">
      <pane xSplit="1" topLeftCell="B1" activePane="topRight" state="frozen"/>
      <selection activeCell="I21" sqref="I21"/>
      <selection pane="topRight" activeCell="F89" sqref="F89:I100"/>
    </sheetView>
  </sheetViews>
  <sheetFormatPr defaultColWidth="9.140625" defaultRowHeight="13.5" x14ac:dyDescent="0.25"/>
  <cols>
    <col min="1" max="1" width="21.85546875" style="1" customWidth="1"/>
    <col min="2" max="3" width="15.5703125" style="1" bestFit="1" customWidth="1"/>
    <col min="4" max="4" width="15.5703125" style="1" customWidth="1"/>
    <col min="5" max="5" width="13.140625" style="1" bestFit="1" customWidth="1"/>
    <col min="6" max="6" width="14.28515625" style="1" bestFit="1" customWidth="1"/>
    <col min="7" max="8" width="18.42578125" style="1" bestFit="1" customWidth="1"/>
    <col min="9" max="9" width="17.85546875" style="1" bestFit="1" customWidth="1"/>
    <col min="10" max="11" width="14.7109375" style="1" customWidth="1"/>
    <col min="12" max="15" width="14.7109375" style="39" customWidth="1"/>
    <col min="16" max="16" width="13.5703125" style="39" bestFit="1" customWidth="1"/>
    <col min="17" max="17" width="13.5703125" style="1" bestFit="1" customWidth="1"/>
    <col min="18" max="18" width="10.28515625" style="1" bestFit="1" customWidth="1"/>
    <col min="19" max="19" width="13.5703125" style="1" bestFit="1" customWidth="1"/>
    <col min="20" max="20" width="10.28515625" style="1" bestFit="1" customWidth="1"/>
    <col min="21" max="21" width="9" style="1" bestFit="1" customWidth="1"/>
    <col min="22" max="22" width="10.28515625" style="1" bestFit="1" customWidth="1"/>
    <col min="23" max="24" width="9.28515625" style="1" customWidth="1"/>
    <col min="25" max="16384" width="9.140625" style="1"/>
  </cols>
  <sheetData>
    <row r="1" spans="1:21" x14ac:dyDescent="0.25">
      <c r="A1" s="4" t="s">
        <v>12</v>
      </c>
      <c r="D1" s="291" t="s">
        <v>151</v>
      </c>
    </row>
    <row r="2" spans="1:21" x14ac:dyDescent="0.25">
      <c r="A2" s="4" t="str">
        <f>'CWS Admin'!A2</f>
        <v>Fiscal Year</v>
      </c>
      <c r="B2" s="4" t="str">
        <f>Instructions!L13</f>
        <v>Enter FY in #4-</v>
      </c>
      <c r="D2" s="296" t="s">
        <v>287</v>
      </c>
    </row>
    <row r="3" spans="1:21" x14ac:dyDescent="0.25">
      <c r="A3" s="4" t="s">
        <v>51</v>
      </c>
    </row>
    <row r="4" spans="1:21" x14ac:dyDescent="0.25">
      <c r="A4" s="204" t="s">
        <v>128</v>
      </c>
      <c r="L4" s="1"/>
    </row>
    <row r="5" spans="1:21" x14ac:dyDescent="0.25">
      <c r="A5" s="17" t="s">
        <v>52</v>
      </c>
      <c r="L5" s="1"/>
    </row>
    <row r="6" spans="1:21" x14ac:dyDescent="0.25">
      <c r="A6" s="17"/>
      <c r="L6" s="1"/>
    </row>
    <row r="7" spans="1:21" x14ac:dyDescent="0.25">
      <c r="L7" s="1"/>
    </row>
    <row r="8" spans="1:21" ht="14.25" thickBot="1" x14ac:dyDescent="0.3">
      <c r="A8" s="4" t="s">
        <v>53</v>
      </c>
      <c r="B8" s="39"/>
      <c r="C8" s="39"/>
      <c r="D8" s="39"/>
      <c r="L8" s="1"/>
      <c r="M8" s="1"/>
      <c r="N8" s="1"/>
      <c r="O8" s="1"/>
      <c r="P8" s="1"/>
      <c r="Q8" s="39"/>
      <c r="R8" s="39"/>
      <c r="S8" s="39"/>
      <c r="T8" s="39"/>
    </row>
    <row r="9" spans="1:21" ht="14.25" thickTop="1" x14ac:dyDescent="0.25">
      <c r="A9" s="344" t="s">
        <v>54</v>
      </c>
      <c r="B9" s="330" t="s">
        <v>24</v>
      </c>
      <c r="C9" s="331" t="s">
        <v>25</v>
      </c>
      <c r="D9" s="332" t="s">
        <v>27</v>
      </c>
      <c r="E9" s="333" t="s">
        <v>13</v>
      </c>
      <c r="L9" s="1"/>
      <c r="M9" s="1"/>
      <c r="N9" s="1"/>
      <c r="O9" s="1"/>
      <c r="P9" s="1"/>
      <c r="R9" s="39"/>
      <c r="S9" s="39"/>
      <c r="T9" s="39"/>
      <c r="U9" s="39"/>
    </row>
    <row r="10" spans="1:21" x14ac:dyDescent="0.25">
      <c r="A10" s="345" t="s">
        <v>55</v>
      </c>
      <c r="B10" s="334">
        <v>0.97499999999999998</v>
      </c>
      <c r="C10" s="335"/>
      <c r="D10" s="335">
        <v>2.5000000000000001E-2</v>
      </c>
      <c r="E10" s="336">
        <f>SUM(B10:D10)</f>
        <v>1</v>
      </c>
      <c r="L10" s="1"/>
      <c r="M10" s="1"/>
      <c r="N10" s="1"/>
      <c r="O10" s="1"/>
      <c r="P10" s="1"/>
      <c r="R10" s="39"/>
      <c r="S10" s="39"/>
      <c r="T10" s="39"/>
      <c r="U10" s="39"/>
    </row>
    <row r="11" spans="1:21" x14ac:dyDescent="0.25">
      <c r="A11" s="346" t="s">
        <v>24</v>
      </c>
      <c r="B11" s="337">
        <f>B10*$E$11</f>
        <v>0</v>
      </c>
      <c r="C11" s="338"/>
      <c r="D11" s="338">
        <f>D10*$E$11</f>
        <v>0</v>
      </c>
      <c r="E11" s="339">
        <f>$B$48</f>
        <v>0</v>
      </c>
      <c r="L11" s="1"/>
      <c r="M11" s="1"/>
      <c r="N11" s="1"/>
      <c r="O11" s="1"/>
      <c r="P11" s="1"/>
      <c r="R11" s="39"/>
      <c r="S11" s="39"/>
      <c r="T11" s="39"/>
      <c r="U11" s="39"/>
    </row>
    <row r="12" spans="1:21" x14ac:dyDescent="0.25">
      <c r="A12" s="347" t="s">
        <v>140</v>
      </c>
      <c r="B12" s="340">
        <f>+F47*B10</f>
        <v>0</v>
      </c>
      <c r="C12" s="338">
        <v>0</v>
      </c>
      <c r="D12" s="338">
        <f>+F47-B12</f>
        <v>0</v>
      </c>
      <c r="E12" s="339">
        <f>+D12+B12</f>
        <v>0</v>
      </c>
      <c r="L12" s="1"/>
      <c r="M12" s="1"/>
      <c r="N12" s="1"/>
      <c r="O12" s="1"/>
      <c r="P12" s="1"/>
      <c r="R12" s="39"/>
      <c r="S12" s="39"/>
      <c r="T12" s="39"/>
      <c r="U12" s="39"/>
    </row>
    <row r="13" spans="1:21" x14ac:dyDescent="0.25">
      <c r="A13" s="348" t="s">
        <v>56</v>
      </c>
      <c r="B13" s="340">
        <f>SUM('Child Support - CS 35'!B23,'Child Support - CS 35'!O23)</f>
        <v>0</v>
      </c>
      <c r="C13" s="338">
        <f>SUM('Child Support - CS 35'!D23,'Child Support - CS 35'!Q23)</f>
        <v>0</v>
      </c>
      <c r="D13" s="338">
        <f>SUM('Child Support - CS 35'!C23,'Child Support - CS 35'!P23)</f>
        <v>0</v>
      </c>
      <c r="E13" s="339">
        <f>SUM(B13:D13)</f>
        <v>0</v>
      </c>
      <c r="L13" s="1"/>
      <c r="M13" s="1"/>
      <c r="N13" s="1"/>
      <c r="O13" s="1"/>
      <c r="P13" s="1"/>
      <c r="R13" s="39"/>
      <c r="S13" s="39"/>
      <c r="T13" s="39"/>
      <c r="U13" s="39"/>
    </row>
    <row r="14" spans="1:21" ht="14.25" thickBot="1" x14ac:dyDescent="0.3">
      <c r="A14" s="349" t="s">
        <v>34</v>
      </c>
      <c r="B14" s="341">
        <f>B11-B13+B12</f>
        <v>0</v>
      </c>
      <c r="C14" s="342">
        <f t="shared" ref="C14:D14" si="0">C11-C13+C12</f>
        <v>0</v>
      </c>
      <c r="D14" s="342">
        <f t="shared" si="0"/>
        <v>0</v>
      </c>
      <c r="E14" s="343">
        <f>SUM(B14:D14)</f>
        <v>0</v>
      </c>
      <c r="L14" s="1"/>
      <c r="M14" s="1"/>
      <c r="N14" s="1"/>
      <c r="O14" s="1"/>
      <c r="P14" s="1"/>
      <c r="R14" s="39"/>
      <c r="S14" s="39"/>
      <c r="T14" s="39"/>
      <c r="U14" s="39"/>
    </row>
    <row r="15" spans="1:21" ht="14.25" thickTop="1" x14ac:dyDescent="0.25">
      <c r="A15" s="59"/>
      <c r="B15" s="60"/>
      <c r="C15" s="60"/>
      <c r="D15" s="60"/>
      <c r="E15" s="60"/>
      <c r="L15" s="1"/>
      <c r="M15" s="1"/>
      <c r="N15" s="1"/>
      <c r="O15" s="1"/>
      <c r="P15" s="1"/>
      <c r="R15" s="39"/>
      <c r="S15" s="39"/>
      <c r="T15" s="39"/>
      <c r="U15" s="39"/>
    </row>
    <row r="16" spans="1:21" x14ac:dyDescent="0.25">
      <c r="A16" s="59"/>
      <c r="B16" s="60"/>
      <c r="C16" s="60"/>
      <c r="D16" s="60"/>
      <c r="E16" s="60"/>
      <c r="L16" s="1"/>
      <c r="M16" s="1"/>
      <c r="N16" s="1"/>
      <c r="O16" s="1"/>
      <c r="P16" s="1"/>
      <c r="R16" s="39"/>
      <c r="S16" s="39"/>
      <c r="T16" s="39"/>
      <c r="U16" s="39"/>
    </row>
    <row r="17" spans="1:21" ht="14.25" thickBot="1" x14ac:dyDescent="0.3">
      <c r="A17" s="59"/>
      <c r="B17" s="60"/>
      <c r="C17" s="60"/>
      <c r="D17" s="60"/>
      <c r="E17" s="60"/>
      <c r="L17" s="1"/>
      <c r="M17" s="1"/>
      <c r="N17" s="1"/>
      <c r="O17" s="1"/>
      <c r="P17" s="1"/>
      <c r="R17" s="39"/>
      <c r="S17" s="39"/>
      <c r="T17" s="39"/>
      <c r="U17" s="39"/>
    </row>
    <row r="18" spans="1:21" ht="14.25" thickTop="1" x14ac:dyDescent="0.25">
      <c r="A18" s="493" t="s">
        <v>57</v>
      </c>
      <c r="B18" s="350" t="s">
        <v>58</v>
      </c>
      <c r="C18" s="351" t="s">
        <v>27</v>
      </c>
      <c r="D18" s="352" t="s">
        <v>13</v>
      </c>
      <c r="L18" s="1"/>
      <c r="M18" s="1"/>
      <c r="N18" s="1"/>
      <c r="O18" s="1"/>
      <c r="P18" s="1"/>
      <c r="Q18" s="39"/>
      <c r="R18" s="39"/>
      <c r="S18" s="39"/>
      <c r="T18" s="39"/>
    </row>
    <row r="19" spans="1:21" x14ac:dyDescent="0.25">
      <c r="A19" s="494"/>
      <c r="B19" s="334">
        <v>0.97499999999999998</v>
      </c>
      <c r="C19" s="335">
        <v>2.5000000000000001E-2</v>
      </c>
      <c r="D19" s="336">
        <f>SUM(B19:C19)</f>
        <v>1</v>
      </c>
      <c r="L19" s="1"/>
      <c r="M19" s="1"/>
      <c r="N19" s="1"/>
      <c r="O19" s="1"/>
      <c r="P19" s="1"/>
      <c r="Q19" s="39"/>
      <c r="R19" s="39"/>
      <c r="S19" s="39"/>
      <c r="T19" s="39"/>
    </row>
    <row r="20" spans="1:21" x14ac:dyDescent="0.25">
      <c r="A20" s="347" t="s">
        <v>59</v>
      </c>
      <c r="B20" s="340"/>
      <c r="C20" s="338"/>
      <c r="D20" s="339"/>
      <c r="L20" s="1"/>
      <c r="M20" s="1"/>
      <c r="N20" s="1"/>
      <c r="O20" s="1"/>
      <c r="P20" s="1"/>
      <c r="Q20" s="39"/>
      <c r="R20" s="39"/>
      <c r="S20" s="39"/>
      <c r="T20" s="39"/>
    </row>
    <row r="21" spans="1:21" x14ac:dyDescent="0.25">
      <c r="A21" s="347" t="s">
        <v>61</v>
      </c>
      <c r="B21" s="340">
        <f>B19*$D$21</f>
        <v>0</v>
      </c>
      <c r="C21" s="338">
        <f>C19*$D$21</f>
        <v>0</v>
      </c>
      <c r="D21" s="339">
        <f>G47</f>
        <v>0</v>
      </c>
      <c r="E21" s="61"/>
      <c r="L21" s="1"/>
      <c r="M21" s="1"/>
      <c r="N21" s="1"/>
      <c r="O21" s="1"/>
      <c r="P21" s="1"/>
      <c r="Q21" s="39"/>
      <c r="R21" s="39"/>
      <c r="S21" s="39"/>
      <c r="T21" s="39"/>
    </row>
    <row r="22" spans="1:21" x14ac:dyDescent="0.25">
      <c r="A22" s="347" t="s">
        <v>60</v>
      </c>
      <c r="B22" s="340">
        <f>B19*$D$22</f>
        <v>0</v>
      </c>
      <c r="C22" s="338">
        <f>C19*$D$22</f>
        <v>0</v>
      </c>
      <c r="D22" s="339">
        <f>H48</f>
        <v>0</v>
      </c>
      <c r="E22" s="92"/>
      <c r="L22" s="1"/>
      <c r="M22" s="1"/>
      <c r="N22" s="1"/>
      <c r="O22" s="1"/>
      <c r="P22" s="1"/>
      <c r="Q22" s="39"/>
      <c r="R22" s="39"/>
      <c r="S22" s="39"/>
      <c r="T22" s="39"/>
    </row>
    <row r="23" spans="1:21" x14ac:dyDescent="0.25">
      <c r="A23" s="347" t="s">
        <v>62</v>
      </c>
      <c r="B23" s="340">
        <f>SUM('Child Support - CS 35'!F23,'Child Support - CS 35'!H23,'Child Support - CS 35'!S23,'Child Support - CS 35'!U23)</f>
        <v>0</v>
      </c>
      <c r="C23" s="338">
        <f>SUM('Child Support - CS 35'!E23,'Child Support - CS 35'!G23,'Child Support - CS 35'!R23,'Child Support - CS 35'!T23)</f>
        <v>0</v>
      </c>
      <c r="D23" s="339">
        <f>SUM(B23:C23)</f>
        <v>0</v>
      </c>
      <c r="L23" s="1"/>
      <c r="M23" s="1"/>
      <c r="N23" s="1"/>
      <c r="O23" s="1"/>
      <c r="P23" s="1"/>
      <c r="Q23" s="39"/>
      <c r="R23" s="39"/>
      <c r="S23" s="39"/>
      <c r="T23" s="39"/>
    </row>
    <row r="24" spans="1:21" ht="14.25" thickBot="1" x14ac:dyDescent="0.3">
      <c r="A24" s="353" t="s">
        <v>34</v>
      </c>
      <c r="B24" s="341">
        <f>SUM(B20:B22)-B23</f>
        <v>0</v>
      </c>
      <c r="C24" s="342">
        <f>SUM(C20:C22)-C23</f>
        <v>0</v>
      </c>
      <c r="D24" s="343">
        <f>SUM(D20:D22)-D23</f>
        <v>0</v>
      </c>
      <c r="L24" s="1"/>
      <c r="M24" s="1"/>
      <c r="N24" s="1"/>
      <c r="O24" s="1"/>
      <c r="P24" s="1"/>
      <c r="Q24" s="39"/>
      <c r="R24" s="39"/>
      <c r="S24" s="39"/>
      <c r="T24" s="39"/>
    </row>
    <row r="25" spans="1:21" ht="14.25" thickTop="1" x14ac:dyDescent="0.25">
      <c r="A25" s="18"/>
      <c r="B25" s="60"/>
      <c r="C25" s="60"/>
      <c r="D25" s="60"/>
      <c r="L25" s="1"/>
      <c r="M25" s="1"/>
      <c r="N25" s="1"/>
      <c r="O25" s="1"/>
      <c r="P25" s="1"/>
      <c r="Q25" s="39"/>
      <c r="R25" s="39"/>
      <c r="S25" s="39"/>
      <c r="T25" s="39"/>
    </row>
    <row r="26" spans="1:21" x14ac:dyDescent="0.25">
      <c r="A26" s="18"/>
      <c r="B26" s="60"/>
      <c r="C26" s="60"/>
      <c r="D26" s="60"/>
      <c r="L26" s="1"/>
      <c r="M26" s="1"/>
      <c r="N26" s="1"/>
      <c r="O26" s="1"/>
      <c r="P26" s="1"/>
      <c r="Q26" s="39"/>
      <c r="R26" s="39"/>
      <c r="S26" s="39"/>
      <c r="T26" s="39"/>
    </row>
    <row r="27" spans="1:21" ht="14.25" thickBot="1" x14ac:dyDescent="0.3">
      <c r="A27" s="62"/>
      <c r="B27" s="63"/>
      <c r="C27" s="63"/>
      <c r="D27" s="63"/>
      <c r="L27" s="1"/>
      <c r="M27" s="1"/>
      <c r="N27" s="1"/>
      <c r="O27" s="1"/>
      <c r="P27" s="1"/>
      <c r="Q27" s="39"/>
      <c r="R27" s="39"/>
      <c r="S27" s="39"/>
      <c r="T27" s="39"/>
    </row>
    <row r="28" spans="1:21" ht="16.5" thickBot="1" x14ac:dyDescent="0.35">
      <c r="A28" s="495" t="s">
        <v>63</v>
      </c>
      <c r="B28" s="495"/>
      <c r="C28" s="495"/>
      <c r="D28" s="495"/>
      <c r="E28" s="495"/>
      <c r="F28" s="495"/>
      <c r="G28" s="495"/>
      <c r="H28" s="495"/>
      <c r="I28" s="495"/>
      <c r="J28" s="495"/>
      <c r="K28" s="495"/>
      <c r="L28" s="495"/>
      <c r="M28" s="495"/>
      <c r="N28" s="495"/>
      <c r="O28" s="495"/>
      <c r="P28" s="1"/>
      <c r="Q28" s="39"/>
      <c r="R28" s="39"/>
      <c r="S28" s="39"/>
      <c r="T28" s="39"/>
    </row>
    <row r="29" spans="1:21" s="22" customFormat="1" ht="15.75" x14ac:dyDescent="0.3">
      <c r="A29" s="64"/>
      <c r="B29" s="64"/>
      <c r="C29" s="64"/>
      <c r="D29" s="64"/>
      <c r="E29" s="64"/>
      <c r="F29" s="64"/>
      <c r="G29" s="64"/>
      <c r="H29" s="64"/>
      <c r="I29" s="64"/>
      <c r="J29" s="64"/>
      <c r="K29" s="64"/>
      <c r="L29" s="64"/>
      <c r="M29" s="64"/>
      <c r="N29" s="64"/>
      <c r="O29" s="64"/>
      <c r="Q29" s="65"/>
      <c r="R29" s="65"/>
      <c r="S29" s="65"/>
      <c r="T29" s="65"/>
    </row>
    <row r="30" spans="1:21" s="22" customFormat="1" ht="15.75" x14ac:dyDescent="0.3">
      <c r="A30" s="64"/>
      <c r="B30" s="64"/>
      <c r="C30" s="64"/>
      <c r="D30" s="64"/>
      <c r="E30" s="64"/>
      <c r="F30" s="64"/>
      <c r="G30" s="64"/>
      <c r="H30" s="64"/>
      <c r="I30" s="64"/>
      <c r="J30" s="64"/>
      <c r="K30" s="64"/>
      <c r="L30" s="64"/>
      <c r="M30" s="64"/>
      <c r="N30" s="64"/>
      <c r="O30" s="64"/>
      <c r="Q30" s="65"/>
      <c r="R30" s="65"/>
      <c r="S30" s="65"/>
      <c r="T30" s="65"/>
    </row>
    <row r="31" spans="1:21" x14ac:dyDescent="0.25">
      <c r="D31" s="209">
        <v>0.97499999999999998</v>
      </c>
      <c r="E31" s="209">
        <v>2.5000000000000001E-2</v>
      </c>
      <c r="L31" s="1"/>
    </row>
    <row r="32" spans="1:21" x14ac:dyDescent="0.25">
      <c r="A32" s="4" t="s">
        <v>64</v>
      </c>
      <c r="B32" s="484" t="s">
        <v>65</v>
      </c>
      <c r="C32" s="485"/>
      <c r="D32" s="485"/>
      <c r="E32" s="485"/>
      <c r="F32" s="485"/>
      <c r="G32" s="473" t="s">
        <v>65</v>
      </c>
      <c r="H32" s="485" t="s">
        <v>102</v>
      </c>
      <c r="I32" s="486"/>
      <c r="J32" s="109"/>
      <c r="K32" s="109"/>
      <c r="L32" s="109"/>
      <c r="M32" s="109"/>
      <c r="N32" s="1"/>
      <c r="O32" s="1"/>
      <c r="Q32" s="39"/>
      <c r="R32" s="39"/>
      <c r="S32" s="39"/>
      <c r="T32" s="39"/>
    </row>
    <row r="33" spans="1:20" s="66" customFormat="1" ht="27.75" customHeight="1" x14ac:dyDescent="0.2">
      <c r="A33" s="40" t="s">
        <v>66</v>
      </c>
      <c r="B33" s="313" t="s">
        <v>99</v>
      </c>
      <c r="C33" s="314" t="s">
        <v>100</v>
      </c>
      <c r="D33" s="324" t="s">
        <v>136</v>
      </c>
      <c r="E33" s="325" t="s">
        <v>136</v>
      </c>
      <c r="F33" s="314" t="s">
        <v>103</v>
      </c>
      <c r="G33" s="355" t="s">
        <v>101</v>
      </c>
      <c r="H33" s="354" t="s">
        <v>25</v>
      </c>
      <c r="I33" s="315" t="s">
        <v>27</v>
      </c>
      <c r="J33" s="88"/>
      <c r="K33" s="89"/>
      <c r="L33" s="88"/>
      <c r="M33" s="88"/>
      <c r="T33" s="67"/>
    </row>
    <row r="34" spans="1:20" s="68" customFormat="1" ht="15.75" customHeight="1" x14ac:dyDescent="0.2">
      <c r="A34" s="41"/>
      <c r="B34" s="316"/>
      <c r="C34" s="317"/>
      <c r="D34" s="326" t="s">
        <v>137</v>
      </c>
      <c r="E34" s="327" t="s">
        <v>138</v>
      </c>
      <c r="F34" s="317"/>
      <c r="G34" s="316"/>
      <c r="H34" s="317"/>
      <c r="I34" s="318"/>
      <c r="J34" s="90"/>
      <c r="K34" s="90"/>
      <c r="L34" s="107"/>
      <c r="M34" s="107"/>
      <c r="T34" s="69"/>
    </row>
    <row r="35" spans="1:20" x14ac:dyDescent="0.25">
      <c r="A35" s="42" t="s">
        <v>35</v>
      </c>
      <c r="B35" s="308"/>
      <c r="C35" s="309"/>
      <c r="D35" s="328">
        <f>SUM($B35:$C35)*D$31</f>
        <v>0</v>
      </c>
      <c r="E35" s="329">
        <f t="shared" ref="E35:E46" si="1">SUM($B35:$C35)*E$31</f>
        <v>0</v>
      </c>
      <c r="F35" s="309"/>
      <c r="G35" s="311"/>
      <c r="H35" s="312"/>
      <c r="I35" s="310"/>
      <c r="J35" s="87"/>
      <c r="K35" s="87"/>
      <c r="L35" s="108"/>
      <c r="M35" s="108"/>
      <c r="N35" s="1"/>
      <c r="O35" s="1"/>
      <c r="Q35" s="39"/>
      <c r="R35" s="39"/>
      <c r="S35" s="39"/>
      <c r="T35" s="39"/>
    </row>
    <row r="36" spans="1:20" x14ac:dyDescent="0.25">
      <c r="A36" s="43" t="s">
        <v>36</v>
      </c>
      <c r="B36" s="308"/>
      <c r="C36" s="312"/>
      <c r="D36" s="328">
        <f t="shared" ref="D36:D46" si="2">SUM($B36:$C36)*D$31</f>
        <v>0</v>
      </c>
      <c r="E36" s="329">
        <f t="shared" si="1"/>
        <v>0</v>
      </c>
      <c r="F36" s="312"/>
      <c r="G36" s="311"/>
      <c r="H36" s="312"/>
      <c r="I36" s="310"/>
      <c r="J36" s="87"/>
      <c r="K36" s="87"/>
      <c r="L36" s="108"/>
      <c r="M36" s="108"/>
      <c r="N36" s="1"/>
      <c r="O36" s="1"/>
      <c r="Q36" s="39"/>
      <c r="R36" s="39"/>
      <c r="S36" s="39"/>
      <c r="T36" s="39"/>
    </row>
    <row r="37" spans="1:20" x14ac:dyDescent="0.25">
      <c r="A37" s="43" t="s">
        <v>37</v>
      </c>
      <c r="B37" s="308"/>
      <c r="C37" s="312"/>
      <c r="D37" s="328">
        <f t="shared" si="2"/>
        <v>0</v>
      </c>
      <c r="E37" s="329">
        <f t="shared" si="1"/>
        <v>0</v>
      </c>
      <c r="F37" s="312"/>
      <c r="G37" s="311"/>
      <c r="H37" s="312"/>
      <c r="I37" s="310"/>
      <c r="J37" s="87"/>
      <c r="K37" s="87"/>
      <c r="L37" s="108"/>
      <c r="M37" s="108"/>
      <c r="N37" s="1"/>
      <c r="O37" s="1"/>
      <c r="Q37" s="39"/>
      <c r="R37" s="39"/>
      <c r="S37" s="39"/>
      <c r="T37" s="39"/>
    </row>
    <row r="38" spans="1:20" x14ac:dyDescent="0.25">
      <c r="A38" s="43" t="s">
        <v>38</v>
      </c>
      <c r="B38" s="308"/>
      <c r="C38" s="312"/>
      <c r="D38" s="328">
        <f t="shared" si="2"/>
        <v>0</v>
      </c>
      <c r="E38" s="329">
        <f t="shared" si="1"/>
        <v>0</v>
      </c>
      <c r="F38" s="312"/>
      <c r="G38" s="311"/>
      <c r="H38" s="312"/>
      <c r="I38" s="310"/>
      <c r="J38" s="87"/>
      <c r="K38" s="87"/>
      <c r="L38" s="108"/>
      <c r="M38" s="108"/>
      <c r="N38" s="1"/>
      <c r="O38" s="1"/>
      <c r="Q38" s="39"/>
      <c r="R38" s="39"/>
      <c r="S38" s="39"/>
      <c r="T38" s="39"/>
    </row>
    <row r="39" spans="1:20" x14ac:dyDescent="0.25">
      <c r="A39" s="43" t="s">
        <v>39</v>
      </c>
      <c r="B39" s="308"/>
      <c r="C39" s="312"/>
      <c r="D39" s="328">
        <f t="shared" si="2"/>
        <v>0</v>
      </c>
      <c r="E39" s="329">
        <f t="shared" si="1"/>
        <v>0</v>
      </c>
      <c r="F39" s="312"/>
      <c r="G39" s="311"/>
      <c r="H39" s="312"/>
      <c r="I39" s="310"/>
      <c r="J39" s="87"/>
      <c r="K39" s="87"/>
      <c r="L39" s="108"/>
      <c r="M39" s="108"/>
      <c r="N39" s="70"/>
      <c r="O39" s="1"/>
      <c r="Q39" s="39"/>
      <c r="R39" s="39"/>
      <c r="S39" s="39"/>
      <c r="T39" s="39"/>
    </row>
    <row r="40" spans="1:20" x14ac:dyDescent="0.25">
      <c r="A40" s="43" t="s">
        <v>40</v>
      </c>
      <c r="B40" s="308"/>
      <c r="C40" s="312"/>
      <c r="D40" s="328">
        <f t="shared" si="2"/>
        <v>0</v>
      </c>
      <c r="E40" s="329">
        <f t="shared" si="1"/>
        <v>0</v>
      </c>
      <c r="F40" s="312"/>
      <c r="G40" s="311"/>
      <c r="H40" s="312"/>
      <c r="I40" s="310"/>
      <c r="J40" s="87"/>
      <c r="K40" s="87"/>
      <c r="L40" s="108"/>
      <c r="M40" s="108"/>
      <c r="N40" s="1"/>
      <c r="O40" s="1"/>
      <c r="Q40" s="39"/>
      <c r="R40" s="39"/>
      <c r="S40" s="39"/>
      <c r="T40" s="39"/>
    </row>
    <row r="41" spans="1:20" x14ac:dyDescent="0.25">
      <c r="A41" s="43" t="s">
        <v>41</v>
      </c>
      <c r="B41" s="308"/>
      <c r="C41" s="312"/>
      <c r="D41" s="328">
        <f t="shared" si="2"/>
        <v>0</v>
      </c>
      <c r="E41" s="329">
        <f t="shared" si="1"/>
        <v>0</v>
      </c>
      <c r="F41" s="312"/>
      <c r="G41" s="311"/>
      <c r="H41" s="312"/>
      <c r="I41" s="310"/>
      <c r="J41" s="87"/>
      <c r="K41" s="87"/>
      <c r="L41" s="108"/>
      <c r="M41" s="108"/>
      <c r="N41" s="1"/>
      <c r="O41" s="1"/>
      <c r="Q41" s="39"/>
      <c r="R41" s="39"/>
      <c r="S41" s="39"/>
      <c r="T41" s="39"/>
    </row>
    <row r="42" spans="1:20" x14ac:dyDescent="0.25">
      <c r="A42" s="43" t="s">
        <v>42</v>
      </c>
      <c r="B42" s="308"/>
      <c r="C42" s="312"/>
      <c r="D42" s="328">
        <f t="shared" si="2"/>
        <v>0</v>
      </c>
      <c r="E42" s="329">
        <f t="shared" si="1"/>
        <v>0</v>
      </c>
      <c r="F42" s="312"/>
      <c r="G42" s="311"/>
      <c r="H42" s="312"/>
      <c r="I42" s="310"/>
      <c r="J42" s="87"/>
      <c r="K42" s="87"/>
      <c r="L42" s="108"/>
      <c r="M42" s="108"/>
      <c r="N42" s="1"/>
      <c r="O42" s="1"/>
      <c r="Q42" s="39"/>
      <c r="R42" s="39"/>
      <c r="S42" s="39"/>
      <c r="T42" s="39"/>
    </row>
    <row r="43" spans="1:20" x14ac:dyDescent="0.25">
      <c r="A43" s="43" t="s">
        <v>43</v>
      </c>
      <c r="B43" s="308"/>
      <c r="C43" s="312"/>
      <c r="D43" s="328">
        <f t="shared" si="2"/>
        <v>0</v>
      </c>
      <c r="E43" s="329">
        <f t="shared" si="1"/>
        <v>0</v>
      </c>
      <c r="F43" s="312"/>
      <c r="G43" s="311"/>
      <c r="H43" s="312"/>
      <c r="I43" s="310"/>
      <c r="J43" s="87"/>
      <c r="K43" s="87"/>
      <c r="L43" s="108"/>
      <c r="M43" s="108"/>
      <c r="N43" s="1"/>
      <c r="O43" s="1"/>
      <c r="Q43" s="39"/>
      <c r="R43" s="39"/>
      <c r="S43" s="39"/>
      <c r="T43" s="39"/>
    </row>
    <row r="44" spans="1:20" x14ac:dyDescent="0.25">
      <c r="A44" s="43" t="s">
        <v>44</v>
      </c>
      <c r="B44" s="308"/>
      <c r="C44" s="312"/>
      <c r="D44" s="328">
        <f t="shared" si="2"/>
        <v>0</v>
      </c>
      <c r="E44" s="329">
        <f t="shared" si="1"/>
        <v>0</v>
      </c>
      <c r="F44" s="312"/>
      <c r="G44" s="311"/>
      <c r="H44" s="312"/>
      <c r="I44" s="310"/>
      <c r="J44" s="87"/>
      <c r="K44" s="87"/>
      <c r="L44" s="108"/>
      <c r="M44" s="108"/>
      <c r="N44" s="1"/>
      <c r="O44" s="1"/>
      <c r="Q44" s="39"/>
      <c r="R44" s="39"/>
      <c r="S44" s="39"/>
      <c r="T44" s="39"/>
    </row>
    <row r="45" spans="1:20" x14ac:dyDescent="0.25">
      <c r="A45" s="44" t="s">
        <v>45</v>
      </c>
      <c r="B45" s="308"/>
      <c r="C45" s="312"/>
      <c r="D45" s="328">
        <f t="shared" si="2"/>
        <v>0</v>
      </c>
      <c r="E45" s="329">
        <f t="shared" si="1"/>
        <v>0</v>
      </c>
      <c r="F45" s="312"/>
      <c r="G45" s="311"/>
      <c r="H45" s="312"/>
      <c r="I45" s="310"/>
      <c r="J45" s="87"/>
      <c r="K45" s="87"/>
      <c r="L45" s="108"/>
      <c r="M45" s="108"/>
      <c r="N45" s="1"/>
      <c r="O45" s="1"/>
      <c r="Q45" s="39"/>
      <c r="R45" s="39"/>
      <c r="S45" s="39"/>
      <c r="T45" s="39"/>
    </row>
    <row r="46" spans="1:20" x14ac:dyDescent="0.25">
      <c r="A46" s="45" t="s">
        <v>46</v>
      </c>
      <c r="B46" s="308"/>
      <c r="C46" s="312"/>
      <c r="D46" s="328">
        <f t="shared" si="2"/>
        <v>0</v>
      </c>
      <c r="E46" s="329">
        <f t="shared" si="1"/>
        <v>0</v>
      </c>
      <c r="F46" s="312"/>
      <c r="G46" s="356"/>
      <c r="H46" s="312"/>
      <c r="I46" s="310"/>
      <c r="J46" s="87"/>
      <c r="K46" s="87"/>
      <c r="L46" s="108"/>
      <c r="M46" s="108"/>
      <c r="N46" s="1"/>
      <c r="O46" s="1"/>
      <c r="Q46" s="39"/>
      <c r="R46" s="39"/>
      <c r="S46" s="39"/>
      <c r="T46" s="39"/>
    </row>
    <row r="47" spans="1:20" s="4" customFormat="1" x14ac:dyDescent="0.25">
      <c r="A47" s="46" t="s">
        <v>34</v>
      </c>
      <c r="B47" s="319">
        <f t="shared" ref="B47:I47" si="3">SUM(B35:B46)</f>
        <v>0</v>
      </c>
      <c r="C47" s="320">
        <f t="shared" si="3"/>
        <v>0</v>
      </c>
      <c r="D47" s="358">
        <f t="shared" si="3"/>
        <v>0</v>
      </c>
      <c r="E47" s="322">
        <f t="shared" si="3"/>
        <v>0</v>
      </c>
      <c r="F47" s="359">
        <f t="shared" si="3"/>
        <v>0</v>
      </c>
      <c r="G47" s="320">
        <f t="shared" si="3"/>
        <v>0</v>
      </c>
      <c r="H47" s="320">
        <f t="shared" si="3"/>
        <v>0</v>
      </c>
      <c r="I47" s="323">
        <f t="shared" si="3"/>
        <v>0</v>
      </c>
      <c r="J47" s="91"/>
      <c r="K47" s="91"/>
      <c r="L47" s="20"/>
      <c r="M47" s="20"/>
      <c r="T47" s="71"/>
    </row>
    <row r="48" spans="1:20" x14ac:dyDescent="0.25">
      <c r="B48" s="496">
        <f>SUM(B47:C47)</f>
        <v>0</v>
      </c>
      <c r="C48" s="497"/>
      <c r="D48" s="498">
        <f>SUM(D47:E47)</f>
        <v>0</v>
      </c>
      <c r="E48" s="497"/>
      <c r="F48" s="360"/>
      <c r="G48" s="357"/>
      <c r="H48" s="498">
        <f>SUM(H47:I47)</f>
        <v>0</v>
      </c>
      <c r="I48" s="499"/>
    </row>
    <row r="49" spans="1:21" x14ac:dyDescent="0.25">
      <c r="A49" s="204" t="s">
        <v>126</v>
      </c>
    </row>
    <row r="50" spans="1:21" s="73" customFormat="1" x14ac:dyDescent="0.25">
      <c r="A50" s="204" t="s">
        <v>125</v>
      </c>
      <c r="B50" s="1"/>
      <c r="C50" s="1"/>
      <c r="D50" s="1"/>
      <c r="E50" s="1"/>
      <c r="F50" s="1"/>
      <c r="G50" s="1"/>
      <c r="H50" s="1"/>
      <c r="I50" s="1"/>
      <c r="J50" s="1"/>
      <c r="K50" s="1"/>
      <c r="L50" s="2"/>
      <c r="M50" s="2"/>
      <c r="N50" s="2"/>
      <c r="O50" s="39"/>
      <c r="P50" s="72"/>
      <c r="Q50" s="72"/>
      <c r="R50" s="72"/>
      <c r="T50" s="72"/>
      <c r="U50" s="72"/>
    </row>
    <row r="51" spans="1:21" s="8" customFormat="1" x14ac:dyDescent="0.25">
      <c r="A51" s="204" t="s">
        <v>127</v>
      </c>
      <c r="B51" s="1"/>
      <c r="C51" s="1"/>
      <c r="D51" s="1"/>
      <c r="E51" s="1"/>
      <c r="F51" s="1"/>
      <c r="G51" s="1"/>
      <c r="H51" s="1"/>
      <c r="I51" s="1"/>
      <c r="J51" s="1"/>
      <c r="K51" s="1"/>
      <c r="L51" s="39"/>
      <c r="M51" s="39"/>
      <c r="N51" s="39"/>
      <c r="O51" s="39"/>
      <c r="P51" s="74"/>
    </row>
    <row r="53" spans="1:21" x14ac:dyDescent="0.25">
      <c r="A53" s="4" t="s">
        <v>68</v>
      </c>
      <c r="C53" s="75"/>
      <c r="D53" s="75"/>
    </row>
    <row r="54" spans="1:21" x14ac:dyDescent="0.25">
      <c r="A54" s="4" t="s">
        <v>119</v>
      </c>
      <c r="C54" s="75"/>
      <c r="D54" s="75"/>
    </row>
    <row r="55" spans="1:21" x14ac:dyDescent="0.25">
      <c r="A55" s="4" t="s">
        <v>120</v>
      </c>
      <c r="C55" s="75"/>
      <c r="D55" s="75"/>
    </row>
    <row r="56" spans="1:21" x14ac:dyDescent="0.25">
      <c r="A56" s="76"/>
      <c r="C56" s="75"/>
      <c r="D56" s="75"/>
    </row>
    <row r="58" spans="1:21" x14ac:dyDescent="0.25">
      <c r="A58" s="300"/>
      <c r="B58" s="300"/>
      <c r="C58" s="300"/>
      <c r="D58" s="300"/>
      <c r="E58" s="300"/>
      <c r="F58" s="300"/>
      <c r="G58" s="300"/>
      <c r="H58" s="300"/>
      <c r="I58" s="305"/>
      <c r="J58" s="305"/>
      <c r="K58" s="305"/>
      <c r="L58" s="306"/>
      <c r="M58" s="306"/>
      <c r="N58" s="306"/>
      <c r="O58" s="306"/>
      <c r="P58" s="306"/>
      <c r="Q58" s="305"/>
      <c r="R58" s="305"/>
    </row>
    <row r="59" spans="1:21" x14ac:dyDescent="0.25">
      <c r="A59" s="4" t="s">
        <v>289</v>
      </c>
      <c r="B59" s="4" t="str">
        <f>Instructions!L14</f>
        <v>Enter FY in #4-</v>
      </c>
      <c r="C59" s="9"/>
      <c r="D59" s="9"/>
      <c r="E59" s="9"/>
      <c r="F59" s="9"/>
      <c r="G59" s="9"/>
      <c r="H59" s="9"/>
    </row>
    <row r="62" spans="1:21" ht="14.25" thickBot="1" x14ac:dyDescent="0.3">
      <c r="A62" s="4" t="s">
        <v>53</v>
      </c>
      <c r="B62" s="39"/>
      <c r="C62" s="39"/>
      <c r="D62" s="39"/>
      <c r="L62" s="1"/>
      <c r="M62" s="1"/>
      <c r="N62" s="1"/>
      <c r="O62" s="1"/>
    </row>
    <row r="63" spans="1:21" ht="14.25" thickTop="1" x14ac:dyDescent="0.25">
      <c r="A63" s="344" t="s">
        <v>54</v>
      </c>
      <c r="B63" s="330" t="s">
        <v>24</v>
      </c>
      <c r="C63" s="331" t="s">
        <v>25</v>
      </c>
      <c r="D63" s="332" t="s">
        <v>27</v>
      </c>
      <c r="E63" s="333" t="s">
        <v>13</v>
      </c>
      <c r="L63" s="1"/>
      <c r="M63" s="1"/>
      <c r="N63" s="1"/>
      <c r="O63" s="1"/>
    </row>
    <row r="64" spans="1:21" x14ac:dyDescent="0.25">
      <c r="A64" s="345" t="s">
        <v>55</v>
      </c>
      <c r="B64" s="334">
        <v>0.97499999999999998</v>
      </c>
      <c r="C64" s="335"/>
      <c r="D64" s="335">
        <v>2.5000000000000001E-2</v>
      </c>
      <c r="E64" s="336">
        <v>1</v>
      </c>
      <c r="L64" s="1"/>
      <c r="M64" s="1"/>
      <c r="N64" s="1"/>
      <c r="O64" s="1"/>
    </row>
    <row r="65" spans="1:15" ht="14.25" customHeight="1" x14ac:dyDescent="0.25">
      <c r="A65" s="346" t="s">
        <v>24</v>
      </c>
      <c r="B65" s="337">
        <f>B64*$E$65</f>
        <v>0</v>
      </c>
      <c r="C65" s="338"/>
      <c r="D65" s="338">
        <f>D64*E65</f>
        <v>0</v>
      </c>
      <c r="E65" s="339">
        <f>B102</f>
        <v>0</v>
      </c>
      <c r="L65" s="1"/>
      <c r="M65" s="1"/>
      <c r="N65" s="1"/>
      <c r="O65" s="1"/>
    </row>
    <row r="66" spans="1:15" x14ac:dyDescent="0.25">
      <c r="A66" s="347" t="s">
        <v>140</v>
      </c>
      <c r="B66" s="340">
        <f>+F101*B64</f>
        <v>0</v>
      </c>
      <c r="C66" s="338">
        <v>0</v>
      </c>
      <c r="D66" s="338">
        <f>+F101-B66</f>
        <v>0</v>
      </c>
      <c r="E66" s="339">
        <f>+D66+B66</f>
        <v>0</v>
      </c>
      <c r="L66" s="1"/>
      <c r="M66" s="1"/>
      <c r="N66" s="1"/>
      <c r="O66" s="1"/>
    </row>
    <row r="67" spans="1:15" x14ac:dyDescent="0.25">
      <c r="A67" s="348" t="s">
        <v>56</v>
      </c>
      <c r="B67" s="340">
        <f>SUM('Child Support - CS 35'!B52,'Child Support - CS 35'!O52)</f>
        <v>0</v>
      </c>
      <c r="C67" s="338">
        <f>SUM('Child Support - CS 35'!D52,'Child Support - CS 35'!Q52)</f>
        <v>0</v>
      </c>
      <c r="D67" s="338">
        <f>SUM('Child Support - CS 35'!C52,'Child Support - CS 35'!P52)</f>
        <v>0</v>
      </c>
      <c r="E67" s="339">
        <f>SUM(B67:D67)</f>
        <v>0</v>
      </c>
      <c r="L67" s="1"/>
      <c r="M67" s="1"/>
      <c r="N67" s="1"/>
      <c r="O67" s="1"/>
    </row>
    <row r="68" spans="1:15" ht="14.25" thickBot="1" x14ac:dyDescent="0.3">
      <c r="A68" s="349" t="s">
        <v>34</v>
      </c>
      <c r="B68" s="341">
        <f>B65-B67+B66</f>
        <v>0</v>
      </c>
      <c r="C68" s="342">
        <f t="shared" ref="C68:D68" si="4">C65-C67+C66</f>
        <v>0</v>
      </c>
      <c r="D68" s="342">
        <f t="shared" si="4"/>
        <v>0</v>
      </c>
      <c r="E68" s="343">
        <f>SUM(B68:D68)</f>
        <v>0</v>
      </c>
      <c r="L68" s="1"/>
      <c r="M68" s="1"/>
      <c r="N68" s="1"/>
      <c r="O68" s="1"/>
    </row>
    <row r="69" spans="1:15" ht="14.25" thickTop="1" x14ac:dyDescent="0.25">
      <c r="A69" s="59"/>
      <c r="B69" s="60"/>
      <c r="C69" s="60"/>
      <c r="D69" s="60"/>
      <c r="E69" s="60"/>
      <c r="L69" s="1"/>
      <c r="M69" s="1"/>
      <c r="N69" s="1"/>
      <c r="O69" s="1"/>
    </row>
    <row r="70" spans="1:15" x14ac:dyDescent="0.25">
      <c r="A70" s="59"/>
      <c r="B70" s="60"/>
      <c r="C70" s="60"/>
      <c r="D70" s="60"/>
      <c r="E70" s="60"/>
      <c r="L70" s="1"/>
      <c r="M70" s="1"/>
      <c r="N70" s="1"/>
      <c r="O70" s="1"/>
    </row>
    <row r="71" spans="1:15" ht="14.25" thickBot="1" x14ac:dyDescent="0.3">
      <c r="A71" s="59"/>
      <c r="B71" s="60"/>
      <c r="C71" s="60"/>
      <c r="D71" s="60"/>
      <c r="E71" s="60"/>
      <c r="L71" s="1"/>
      <c r="M71" s="1"/>
      <c r="N71" s="1"/>
      <c r="O71" s="1"/>
    </row>
    <row r="72" spans="1:15" ht="14.25" thickTop="1" x14ac:dyDescent="0.25">
      <c r="A72" s="493" t="s">
        <v>57</v>
      </c>
      <c r="B72" s="350" t="s">
        <v>58</v>
      </c>
      <c r="C72" s="351" t="s">
        <v>27</v>
      </c>
      <c r="D72" s="352" t="s">
        <v>13</v>
      </c>
      <c r="L72" s="1"/>
      <c r="M72" s="1"/>
      <c r="N72" s="1"/>
      <c r="O72" s="1"/>
    </row>
    <row r="73" spans="1:15" x14ac:dyDescent="0.25">
      <c r="A73" s="494"/>
      <c r="B73" s="334">
        <v>0.97499999999999998</v>
      </c>
      <c r="C73" s="335">
        <v>2.5000000000000001E-2</v>
      </c>
      <c r="D73" s="336">
        <v>1</v>
      </c>
      <c r="L73" s="1"/>
      <c r="M73" s="1"/>
      <c r="N73" s="1"/>
      <c r="O73" s="1"/>
    </row>
    <row r="74" spans="1:15" x14ac:dyDescent="0.25">
      <c r="A74" s="347" t="s">
        <v>59</v>
      </c>
      <c r="B74" s="340"/>
      <c r="C74" s="338"/>
      <c r="D74" s="339"/>
      <c r="L74" s="1"/>
      <c r="M74" s="1"/>
      <c r="N74" s="1"/>
      <c r="O74" s="1"/>
    </row>
    <row r="75" spans="1:15" x14ac:dyDescent="0.25">
      <c r="A75" s="347" t="s">
        <v>61</v>
      </c>
      <c r="B75" s="340">
        <f>B73*D75</f>
        <v>0</v>
      </c>
      <c r="C75" s="338">
        <f>C73*D75</f>
        <v>0</v>
      </c>
      <c r="D75" s="339">
        <f>G101</f>
        <v>0</v>
      </c>
      <c r="E75" s="61"/>
      <c r="L75" s="1"/>
      <c r="M75" s="1"/>
      <c r="N75" s="1"/>
      <c r="O75" s="1"/>
    </row>
    <row r="76" spans="1:15" x14ac:dyDescent="0.25">
      <c r="A76" s="347" t="s">
        <v>60</v>
      </c>
      <c r="B76" s="340">
        <f>B73*D76</f>
        <v>0</v>
      </c>
      <c r="C76" s="338">
        <f>C73*D76</f>
        <v>0</v>
      </c>
      <c r="D76" s="339">
        <f>H102</f>
        <v>0</v>
      </c>
      <c r="E76" s="92"/>
      <c r="L76" s="1"/>
      <c r="M76" s="1"/>
      <c r="N76" s="1"/>
      <c r="O76" s="1"/>
    </row>
    <row r="77" spans="1:15" x14ac:dyDescent="0.25">
      <c r="A77" s="347" t="s">
        <v>62</v>
      </c>
      <c r="B77" s="340">
        <f>SUM('Child Support - CS 35'!F52,'Child Support - CS 35'!H52,'Child Support - CS 35'!S52,'Child Support - CS 35'!U52)</f>
        <v>0</v>
      </c>
      <c r="C77" s="338">
        <f>SUM('Child Support - CS 35'!E52,'Child Support - CS 35'!G52,'Child Support - CS 35'!R52,'Child Support - CS 35'!T52)</f>
        <v>0</v>
      </c>
      <c r="D77" s="339">
        <f>SUM(B77:C77)</f>
        <v>0</v>
      </c>
      <c r="L77" s="1"/>
      <c r="M77" s="1"/>
      <c r="N77" s="1"/>
      <c r="O77" s="1"/>
    </row>
    <row r="78" spans="1:15" ht="14.25" thickBot="1" x14ac:dyDescent="0.3">
      <c r="A78" s="353" t="s">
        <v>34</v>
      </c>
      <c r="B78" s="341">
        <f>SUM(B74:B76)-B77</f>
        <v>0</v>
      </c>
      <c r="C78" s="342">
        <f>SUM(C74:C76)-C77</f>
        <v>0</v>
      </c>
      <c r="D78" s="343">
        <f>SUM(D74:D76)-D77</f>
        <v>0</v>
      </c>
      <c r="L78" s="1"/>
      <c r="M78" s="1"/>
      <c r="N78" s="1"/>
      <c r="O78" s="1"/>
    </row>
    <row r="79" spans="1:15" ht="14.25" thickTop="1" x14ac:dyDescent="0.25">
      <c r="A79" s="18"/>
      <c r="B79" s="60"/>
      <c r="C79" s="60"/>
      <c r="D79" s="60"/>
      <c r="L79" s="1"/>
      <c r="M79" s="1"/>
      <c r="N79" s="1"/>
      <c r="O79" s="1"/>
    </row>
    <row r="80" spans="1:15" x14ac:dyDescent="0.25">
      <c r="A80" s="18"/>
      <c r="B80" s="60"/>
      <c r="C80" s="60"/>
      <c r="D80" s="60"/>
      <c r="L80" s="1"/>
      <c r="M80" s="1"/>
      <c r="N80" s="1"/>
      <c r="O80" s="1"/>
    </row>
    <row r="81" spans="1:15" ht="14.25" thickBot="1" x14ac:dyDescent="0.3">
      <c r="A81" s="62"/>
      <c r="B81" s="63"/>
      <c r="C81" s="63"/>
      <c r="D81" s="63"/>
      <c r="L81" s="1"/>
      <c r="M81" s="1"/>
      <c r="N81" s="1"/>
      <c r="O81" s="1"/>
    </row>
    <row r="82" spans="1:15" ht="16.5" thickBot="1" x14ac:dyDescent="0.35">
      <c r="A82" s="495" t="s">
        <v>63</v>
      </c>
      <c r="B82" s="495"/>
      <c r="C82" s="495"/>
      <c r="D82" s="495"/>
      <c r="E82" s="495"/>
      <c r="F82" s="495"/>
      <c r="G82" s="495"/>
      <c r="H82" s="495"/>
      <c r="I82" s="495"/>
      <c r="J82" s="495"/>
      <c r="K82" s="495"/>
      <c r="L82" s="495"/>
      <c r="M82" s="495"/>
      <c r="N82" s="495"/>
      <c r="O82" s="495"/>
    </row>
    <row r="83" spans="1:15" ht="15.75" x14ac:dyDescent="0.3">
      <c r="A83" s="64"/>
      <c r="B83" s="64"/>
      <c r="C83" s="64"/>
      <c r="D83" s="64"/>
      <c r="E83" s="64"/>
      <c r="F83" s="64"/>
      <c r="G83" s="64"/>
      <c r="H83" s="64"/>
      <c r="I83" s="64"/>
      <c r="J83" s="64"/>
      <c r="K83" s="64"/>
      <c r="L83" s="64"/>
      <c r="M83" s="64"/>
      <c r="N83" s="64"/>
      <c r="O83" s="64"/>
    </row>
    <row r="84" spans="1:15" ht="15.75" x14ac:dyDescent="0.3">
      <c r="A84" s="64"/>
      <c r="B84" s="64"/>
      <c r="C84" s="64"/>
      <c r="D84" s="64"/>
      <c r="E84" s="64"/>
      <c r="F84" s="64"/>
      <c r="G84" s="64"/>
      <c r="H84" s="64"/>
      <c r="I84" s="64"/>
      <c r="J84" s="64"/>
      <c r="K84" s="64"/>
      <c r="L84" s="64"/>
      <c r="M84" s="64"/>
      <c r="N84" s="64"/>
      <c r="O84" s="64"/>
    </row>
    <row r="85" spans="1:15" x14ac:dyDescent="0.25">
      <c r="D85" s="209">
        <v>0.97499999999999998</v>
      </c>
      <c r="E85" s="209">
        <v>2.5000000000000001E-2</v>
      </c>
      <c r="L85" s="1"/>
    </row>
    <row r="86" spans="1:15" x14ac:dyDescent="0.25">
      <c r="A86" s="4" t="s">
        <v>64</v>
      </c>
      <c r="B86" s="484" t="s">
        <v>65</v>
      </c>
      <c r="C86" s="485"/>
      <c r="D86" s="485"/>
      <c r="E86" s="485"/>
      <c r="F86" s="485"/>
      <c r="G86" s="484" t="s">
        <v>102</v>
      </c>
      <c r="H86" s="485"/>
      <c r="I86" s="486"/>
      <c r="J86" s="109"/>
      <c r="K86" s="109"/>
      <c r="L86" s="109"/>
      <c r="M86" s="109"/>
      <c r="N86" s="1"/>
      <c r="O86" s="1"/>
    </row>
    <row r="87" spans="1:15" ht="27" x14ac:dyDescent="0.25">
      <c r="A87" s="40" t="s">
        <v>66</v>
      </c>
      <c r="B87" s="313" t="s">
        <v>99</v>
      </c>
      <c r="C87" s="314" t="s">
        <v>100</v>
      </c>
      <c r="D87" s="324" t="s">
        <v>136</v>
      </c>
      <c r="E87" s="325" t="s">
        <v>136</v>
      </c>
      <c r="F87" s="314" t="s">
        <v>103</v>
      </c>
      <c r="G87" s="355" t="s">
        <v>301</v>
      </c>
      <c r="H87" s="354" t="s">
        <v>25</v>
      </c>
      <c r="I87" s="315" t="s">
        <v>27</v>
      </c>
      <c r="J87" s="88"/>
      <c r="K87" s="89"/>
      <c r="L87" s="88"/>
      <c r="M87" s="88"/>
      <c r="N87" s="66"/>
      <c r="O87" s="66"/>
    </row>
    <row r="88" spans="1:15" x14ac:dyDescent="0.25">
      <c r="A88" s="41"/>
      <c r="B88" s="316"/>
      <c r="C88" s="317"/>
      <c r="D88" s="326" t="s">
        <v>137</v>
      </c>
      <c r="E88" s="327" t="s">
        <v>138</v>
      </c>
      <c r="F88" s="317"/>
      <c r="G88" s="316"/>
      <c r="H88" s="317"/>
      <c r="I88" s="318"/>
      <c r="J88" s="90"/>
      <c r="K88" s="90"/>
      <c r="L88" s="107"/>
      <c r="M88" s="107"/>
      <c r="N88" s="68"/>
      <c r="O88" s="68"/>
    </row>
    <row r="89" spans="1:15" x14ac:dyDescent="0.25">
      <c r="A89" s="42" t="s">
        <v>35</v>
      </c>
      <c r="B89" s="308"/>
      <c r="C89" s="309"/>
      <c r="D89" s="328">
        <v>10341981</v>
      </c>
      <c r="E89" s="329">
        <v>265179</v>
      </c>
      <c r="F89" s="309"/>
      <c r="G89" s="311"/>
      <c r="H89" s="312"/>
      <c r="I89" s="310"/>
      <c r="J89" s="87"/>
      <c r="K89" s="87"/>
      <c r="L89" s="108"/>
      <c r="M89" s="108"/>
      <c r="N89" s="1"/>
      <c r="O89" s="1"/>
    </row>
    <row r="90" spans="1:15" x14ac:dyDescent="0.25">
      <c r="A90" s="43" t="s">
        <v>36</v>
      </c>
      <c r="B90" s="308"/>
      <c r="C90" s="312"/>
      <c r="D90" s="328">
        <v>10352210.699999999</v>
      </c>
      <c r="E90" s="329">
        <v>265441.3</v>
      </c>
      <c r="F90" s="312"/>
      <c r="G90" s="311"/>
      <c r="H90" s="312"/>
      <c r="I90" s="310"/>
      <c r="J90" s="87"/>
      <c r="K90" s="87"/>
      <c r="L90" s="108"/>
      <c r="M90" s="108"/>
      <c r="N90" s="1"/>
      <c r="O90" s="1"/>
    </row>
    <row r="91" spans="1:15" x14ac:dyDescent="0.25">
      <c r="A91" s="43" t="s">
        <v>37</v>
      </c>
      <c r="B91" s="308"/>
      <c r="C91" s="312"/>
      <c r="D91" s="328">
        <v>10170286.424999999</v>
      </c>
      <c r="E91" s="329">
        <v>260776.57500000001</v>
      </c>
      <c r="F91" s="312"/>
      <c r="G91" s="311"/>
      <c r="H91" s="312"/>
      <c r="I91" s="310"/>
      <c r="J91" s="87"/>
      <c r="K91" s="87"/>
      <c r="L91" s="108"/>
      <c r="M91" s="108"/>
      <c r="N91" s="1"/>
      <c r="O91" s="1"/>
    </row>
    <row r="92" spans="1:15" x14ac:dyDescent="0.25">
      <c r="A92" s="43" t="s">
        <v>38</v>
      </c>
      <c r="B92" s="308"/>
      <c r="C92" s="312"/>
      <c r="D92" s="328">
        <v>10261620.525</v>
      </c>
      <c r="E92" s="329">
        <v>263118.47500000003</v>
      </c>
      <c r="F92" s="312"/>
      <c r="G92" s="311"/>
      <c r="H92" s="312"/>
      <c r="I92" s="310"/>
      <c r="J92" s="87"/>
      <c r="K92" s="87"/>
      <c r="L92" s="108"/>
      <c r="M92" s="108"/>
      <c r="N92" s="1"/>
      <c r="O92" s="1"/>
    </row>
    <row r="93" spans="1:15" x14ac:dyDescent="0.25">
      <c r="A93" s="43" t="s">
        <v>39</v>
      </c>
      <c r="B93" s="308"/>
      <c r="C93" s="312"/>
      <c r="D93" s="328">
        <v>10044206.25</v>
      </c>
      <c r="E93" s="329">
        <v>257543.75</v>
      </c>
      <c r="F93" s="312"/>
      <c r="G93" s="311"/>
      <c r="H93" s="312"/>
      <c r="I93" s="310"/>
      <c r="J93" s="87"/>
      <c r="K93" s="87"/>
      <c r="L93" s="108"/>
      <c r="M93" s="108"/>
      <c r="N93" s="70"/>
      <c r="O93" s="1"/>
    </row>
    <row r="94" spans="1:15" x14ac:dyDescent="0.25">
      <c r="A94" s="43" t="s">
        <v>40</v>
      </c>
      <c r="B94" s="308"/>
      <c r="C94" s="312"/>
      <c r="D94" s="328">
        <v>10143303.299999999</v>
      </c>
      <c r="E94" s="329">
        <v>260084.7</v>
      </c>
      <c r="F94" s="312"/>
      <c r="G94" s="311"/>
      <c r="H94" s="312"/>
      <c r="I94" s="310"/>
      <c r="J94" s="87"/>
      <c r="K94" s="87"/>
      <c r="L94" s="108"/>
      <c r="M94" s="108"/>
      <c r="N94" s="1"/>
      <c r="O94" s="1"/>
    </row>
    <row r="95" spans="1:15" x14ac:dyDescent="0.25">
      <c r="A95" s="43" t="s">
        <v>41</v>
      </c>
      <c r="B95" s="308"/>
      <c r="C95" s="312"/>
      <c r="D95" s="328">
        <v>9935034.5250000004</v>
      </c>
      <c r="E95" s="329">
        <v>254744.47500000001</v>
      </c>
      <c r="F95" s="312"/>
      <c r="G95" s="311"/>
      <c r="H95" s="312"/>
      <c r="I95" s="310"/>
      <c r="J95" s="87"/>
      <c r="K95" s="87"/>
      <c r="L95" s="108"/>
      <c r="M95" s="108"/>
      <c r="N95" s="1"/>
      <c r="O95" s="1"/>
    </row>
    <row r="96" spans="1:15" x14ac:dyDescent="0.25">
      <c r="A96" s="43" t="s">
        <v>42</v>
      </c>
      <c r="B96" s="308"/>
      <c r="C96" s="312"/>
      <c r="D96" s="328">
        <v>9997241.4749999996</v>
      </c>
      <c r="E96" s="329">
        <v>256339.52500000002</v>
      </c>
      <c r="F96" s="312"/>
      <c r="G96" s="311"/>
      <c r="H96" s="312"/>
      <c r="I96" s="310"/>
      <c r="J96" s="87"/>
      <c r="K96" s="87"/>
      <c r="L96" s="108"/>
      <c r="M96" s="108"/>
      <c r="N96" s="1"/>
      <c r="O96" s="1"/>
    </row>
    <row r="97" spans="1:15" x14ac:dyDescent="0.25">
      <c r="A97" s="43" t="s">
        <v>43</v>
      </c>
      <c r="B97" s="308"/>
      <c r="C97" s="312"/>
      <c r="D97" s="328">
        <v>9909440.7750000004</v>
      </c>
      <c r="E97" s="329">
        <v>254088.22500000001</v>
      </c>
      <c r="F97" s="312"/>
      <c r="G97" s="311"/>
      <c r="H97" s="312"/>
      <c r="I97" s="310"/>
      <c r="J97" s="87"/>
      <c r="K97" s="87"/>
      <c r="L97" s="108"/>
      <c r="M97" s="108"/>
      <c r="N97" s="1"/>
      <c r="O97" s="1"/>
    </row>
    <row r="98" spans="1:15" x14ac:dyDescent="0.25">
      <c r="A98" s="43" t="s">
        <v>44</v>
      </c>
      <c r="B98" s="308"/>
      <c r="C98" s="312"/>
      <c r="D98" s="328">
        <v>9770600.7750000004</v>
      </c>
      <c r="E98" s="329">
        <v>250528.22500000001</v>
      </c>
      <c r="F98" s="312"/>
      <c r="G98" s="311"/>
      <c r="H98" s="312"/>
      <c r="I98" s="310"/>
      <c r="J98" s="87"/>
      <c r="K98" s="87"/>
      <c r="L98" s="108"/>
      <c r="M98" s="108"/>
      <c r="N98" s="1"/>
      <c r="O98" s="1"/>
    </row>
    <row r="99" spans="1:15" x14ac:dyDescent="0.25">
      <c r="A99" s="44" t="s">
        <v>45</v>
      </c>
      <c r="B99" s="308"/>
      <c r="C99" s="312"/>
      <c r="D99" s="328">
        <v>9775270.0499999989</v>
      </c>
      <c r="E99" s="329">
        <v>250647.95</v>
      </c>
      <c r="F99" s="312"/>
      <c r="G99" s="311"/>
      <c r="H99" s="312"/>
      <c r="I99" s="310"/>
      <c r="J99" s="87"/>
      <c r="K99" s="87"/>
      <c r="L99" s="108"/>
      <c r="M99" s="108"/>
      <c r="N99" s="1"/>
      <c r="O99" s="1"/>
    </row>
    <row r="100" spans="1:15" x14ac:dyDescent="0.25">
      <c r="A100" s="45" t="s">
        <v>46</v>
      </c>
      <c r="B100" s="308"/>
      <c r="C100" s="312"/>
      <c r="D100" s="328">
        <v>9584256.8249999993</v>
      </c>
      <c r="E100" s="329">
        <v>245750.17500000002</v>
      </c>
      <c r="F100" s="312"/>
      <c r="G100" s="356"/>
      <c r="H100" s="312"/>
      <c r="I100" s="310"/>
      <c r="J100" s="87"/>
      <c r="K100" s="87"/>
      <c r="L100" s="108"/>
      <c r="M100" s="108"/>
      <c r="N100" s="1"/>
      <c r="O100" s="1"/>
    </row>
    <row r="101" spans="1:15" x14ac:dyDescent="0.25">
      <c r="A101" s="46" t="s">
        <v>34</v>
      </c>
      <c r="B101" s="319">
        <f t="shared" ref="B101:I101" si="5">SUM(B89:B100)</f>
        <v>0</v>
      </c>
      <c r="C101" s="320">
        <f t="shared" si="5"/>
        <v>0</v>
      </c>
      <c r="D101" s="321">
        <f t="shared" si="5"/>
        <v>120285452.625</v>
      </c>
      <c r="E101" s="322">
        <f t="shared" si="5"/>
        <v>3084242.3750000005</v>
      </c>
      <c r="F101" s="320">
        <f t="shared" si="5"/>
        <v>0</v>
      </c>
      <c r="G101" s="320">
        <f t="shared" si="5"/>
        <v>0</v>
      </c>
      <c r="H101" s="320">
        <f t="shared" si="5"/>
        <v>0</v>
      </c>
      <c r="I101" s="323">
        <f t="shared" si="5"/>
        <v>0</v>
      </c>
      <c r="J101" s="91"/>
      <c r="K101" s="91"/>
      <c r="L101" s="20"/>
      <c r="M101" s="20"/>
      <c r="N101" s="4"/>
      <c r="O101" s="4"/>
    </row>
    <row r="102" spans="1:15" x14ac:dyDescent="0.25">
      <c r="B102" s="496">
        <f>SUM(B101:C101)</f>
        <v>0</v>
      </c>
      <c r="C102" s="497"/>
      <c r="D102" s="498">
        <f>SUM(D101:E101)</f>
        <v>123369695</v>
      </c>
      <c r="E102" s="497"/>
      <c r="F102" s="360"/>
      <c r="G102" s="357"/>
      <c r="H102" s="498">
        <f>SUM(H101:I101)</f>
        <v>0</v>
      </c>
      <c r="I102" s="499"/>
    </row>
    <row r="103" spans="1:15" x14ac:dyDescent="0.25">
      <c r="A103" s="204" t="s">
        <v>126</v>
      </c>
    </row>
    <row r="104" spans="1:15" x14ac:dyDescent="0.25">
      <c r="A104" s="204" t="s">
        <v>125</v>
      </c>
      <c r="L104" s="2"/>
      <c r="M104" s="2"/>
      <c r="N104" s="2"/>
    </row>
    <row r="105" spans="1:15" x14ac:dyDescent="0.25">
      <c r="A105" s="204" t="s">
        <v>127</v>
      </c>
    </row>
    <row r="107" spans="1:15" x14ac:dyDescent="0.25">
      <c r="A107" s="4" t="s">
        <v>68</v>
      </c>
      <c r="C107" s="75"/>
      <c r="D107" s="75"/>
    </row>
    <row r="108" spans="1:15" x14ac:dyDescent="0.25">
      <c r="A108" s="4" t="s">
        <v>119</v>
      </c>
      <c r="C108" s="75"/>
      <c r="D108" s="75"/>
    </row>
    <row r="109" spans="1:15" x14ac:dyDescent="0.25">
      <c r="A109" s="4" t="s">
        <v>120</v>
      </c>
      <c r="C109" s="75"/>
      <c r="D109" s="75"/>
    </row>
  </sheetData>
  <mergeCells count="14">
    <mergeCell ref="B48:C48"/>
    <mergeCell ref="A18:A19"/>
    <mergeCell ref="A28:O28"/>
    <mergeCell ref="D48:E48"/>
    <mergeCell ref="H48:I48"/>
    <mergeCell ref="B32:F32"/>
    <mergeCell ref="H32:I32"/>
    <mergeCell ref="A72:A73"/>
    <mergeCell ref="A82:O82"/>
    <mergeCell ref="B102:C102"/>
    <mergeCell ref="D102:E102"/>
    <mergeCell ref="H102:I102"/>
    <mergeCell ref="B86:F86"/>
    <mergeCell ref="G86:I86"/>
  </mergeCells>
  <phoneticPr fontId="3" type="noConversion"/>
  <conditionalFormatting sqref="J1:IV60 I1:I31 F15:G31 F11:G12 H11:H31 D35:G46 A35:A46 A13:E31 A3:H10 I58:I59 A60:I60 A110:B1048576 C110:I65530 J110:IV1048576 P61:IV109 A47:I57 H83:H85 A32 A33:I34 A11:B11 D11:E11 A1:C2 E1:H2">
    <cfRule type="cellIs" dxfId="40" priority="61" stopIfTrue="1" operator="lessThan">
      <formula>0</formula>
    </cfRule>
  </conditionalFormatting>
  <conditionalFormatting sqref="F47:I47 F35:G46">
    <cfRule type="cellIs" dxfId="39" priority="59" stopIfTrue="1" operator="lessThan">
      <formula>0</formula>
    </cfRule>
  </conditionalFormatting>
  <conditionalFormatting sqref="F35:G46">
    <cfRule type="cellIs" dxfId="38" priority="57" stopIfTrue="1" operator="lessThan">
      <formula>0</formula>
    </cfRule>
  </conditionalFormatting>
  <conditionalFormatting sqref="B35:C46">
    <cfRule type="cellIs" dxfId="37" priority="56" stopIfTrue="1" operator="lessThan">
      <formula>0</formula>
    </cfRule>
  </conditionalFormatting>
  <conditionalFormatting sqref="B35:C46">
    <cfRule type="cellIs" dxfId="36" priority="55" stopIfTrue="1" operator="lessThan">
      <formula>0</formula>
    </cfRule>
  </conditionalFormatting>
  <conditionalFormatting sqref="B35:C46">
    <cfRule type="cellIs" dxfId="35" priority="54" stopIfTrue="1" operator="lessThan">
      <formula>0</formula>
    </cfRule>
  </conditionalFormatting>
  <conditionalFormatting sqref="H35:I46">
    <cfRule type="cellIs" dxfId="34" priority="53" stopIfTrue="1" operator="lessThan">
      <formula>0</formula>
    </cfRule>
  </conditionalFormatting>
  <conditionalFormatting sqref="H35:I46">
    <cfRule type="cellIs" dxfId="33" priority="52" stopIfTrue="1" operator="lessThan">
      <formula>0</formula>
    </cfRule>
  </conditionalFormatting>
  <conditionalFormatting sqref="H35:I46">
    <cfRule type="cellIs" dxfId="32" priority="51" stopIfTrue="1" operator="lessThan">
      <formula>0</formula>
    </cfRule>
  </conditionalFormatting>
  <conditionalFormatting sqref="A12:E12">
    <cfRule type="cellIs" dxfId="31" priority="50" stopIfTrue="1" operator="lessThan">
      <formula>0</formula>
    </cfRule>
  </conditionalFormatting>
  <conditionalFormatting sqref="A59:B59">
    <cfRule type="cellIs" dxfId="30" priority="49" stopIfTrue="1" operator="lessThan">
      <formula>0</formula>
    </cfRule>
  </conditionalFormatting>
  <conditionalFormatting sqref="I62:O81 F65:G66 H65:H81 A62:H62 F69:G78 A79:G81 A82 A83:G85 I83:I85 J83:O109 A103:I109 F63:H64">
    <cfRule type="cellIs" dxfId="29" priority="48" stopIfTrue="1" operator="lessThan">
      <formula>0</formula>
    </cfRule>
  </conditionalFormatting>
  <conditionalFormatting sqref="D89:G100 B87:I88">
    <cfRule type="cellIs" dxfId="28" priority="14" stopIfTrue="1" operator="lessThan">
      <formula>0</formula>
    </cfRule>
  </conditionalFormatting>
  <conditionalFormatting sqref="B89:C100">
    <cfRule type="cellIs" dxfId="27" priority="10" stopIfTrue="1" operator="lessThan">
      <formula>0</formula>
    </cfRule>
  </conditionalFormatting>
  <conditionalFormatting sqref="B89:C100">
    <cfRule type="cellIs" dxfId="26" priority="9" stopIfTrue="1" operator="lessThan">
      <formula>0</formula>
    </cfRule>
  </conditionalFormatting>
  <conditionalFormatting sqref="G86">
    <cfRule type="cellIs" dxfId="25" priority="5" stopIfTrue="1" operator="lessThan">
      <formula>0</formula>
    </cfRule>
  </conditionalFormatting>
  <conditionalFormatting sqref="H89:I100">
    <cfRule type="cellIs" dxfId="24" priority="7" stopIfTrue="1" operator="lessThan">
      <formula>0</formula>
    </cfRule>
  </conditionalFormatting>
  <conditionalFormatting sqref="H89:I100">
    <cfRule type="cellIs" dxfId="23" priority="6" stopIfTrue="1" operator="lessThan">
      <formula>0</formula>
    </cfRule>
  </conditionalFormatting>
  <conditionalFormatting sqref="G32">
    <cfRule type="cellIs" dxfId="22" priority="32" stopIfTrue="1" operator="lessThan">
      <formula>0</formula>
    </cfRule>
  </conditionalFormatting>
  <conditionalFormatting sqref="B32">
    <cfRule type="cellIs" dxfId="21" priority="31" stopIfTrue="1" operator="lessThan">
      <formula>0</formula>
    </cfRule>
  </conditionalFormatting>
  <conditionalFormatting sqref="C11">
    <cfRule type="cellIs" dxfId="20" priority="30" stopIfTrue="1" operator="lessThan">
      <formula>0</formula>
    </cfRule>
  </conditionalFormatting>
  <conditionalFormatting sqref="A67:E78 A63:E64 A65:B65 D65:E65">
    <cfRule type="cellIs" dxfId="19" priority="29" stopIfTrue="1" operator="lessThan">
      <formula>0</formula>
    </cfRule>
  </conditionalFormatting>
  <conditionalFormatting sqref="A66:E66">
    <cfRule type="cellIs" dxfId="18" priority="28" stopIfTrue="1" operator="lessThan">
      <formula>0</formula>
    </cfRule>
  </conditionalFormatting>
  <conditionalFormatting sqref="C65">
    <cfRule type="cellIs" dxfId="17" priority="27" stopIfTrue="1" operator="lessThan">
      <formula>0</formula>
    </cfRule>
  </conditionalFormatting>
  <conditionalFormatting sqref="A86:A102">
    <cfRule type="cellIs" dxfId="16" priority="26" stopIfTrue="1" operator="lessThan">
      <formula>0</formula>
    </cfRule>
  </conditionalFormatting>
  <conditionalFormatting sqref="B89:C100">
    <cfRule type="cellIs" dxfId="15" priority="11" stopIfTrue="1" operator="lessThan">
      <formula>0</formula>
    </cfRule>
  </conditionalFormatting>
  <conditionalFormatting sqref="H89:I100">
    <cfRule type="cellIs" dxfId="14" priority="8" stopIfTrue="1" operator="lessThan">
      <formula>0</formula>
    </cfRule>
  </conditionalFormatting>
  <conditionalFormatting sqref="B86">
    <cfRule type="cellIs" dxfId="13" priority="4" stopIfTrue="1" operator="lessThan">
      <formula>0</formula>
    </cfRule>
  </conditionalFormatting>
  <conditionalFormatting sqref="B101:I101">
    <cfRule type="cellIs" dxfId="12" priority="3" stopIfTrue="1" operator="lessThan">
      <formula>0</formula>
    </cfRule>
  </conditionalFormatting>
  <conditionalFormatting sqref="B102:I102">
    <cfRule type="cellIs" dxfId="11" priority="1" stopIfTrue="1" operator="lessThan">
      <formula>0</formula>
    </cfRule>
  </conditionalFormatting>
  <conditionalFormatting sqref="F89:G100">
    <cfRule type="cellIs" dxfId="10" priority="13" stopIfTrue="1" operator="lessThan">
      <formula>0</formula>
    </cfRule>
  </conditionalFormatting>
  <conditionalFormatting sqref="F89:G100">
    <cfRule type="cellIs" dxfId="9" priority="12" stopIfTrue="1" operator="lessThan">
      <formula>0</formula>
    </cfRule>
  </conditionalFormatting>
  <conditionalFormatting sqref="F101:I101">
    <cfRule type="cellIs" dxfId="8" priority="2" stopIfTrue="1" operator="lessThan">
      <formula>0</formula>
    </cfRule>
  </conditionalFormatting>
  <hyperlinks>
    <hyperlink ref="A51" location="Instructions!A1" display="Instructions"/>
    <hyperlink ref="A50" location="SUMMARY!A1" display="Summary"/>
    <hyperlink ref="A49" location="'CalWORKs Assistance'!A1" display="Top"/>
    <hyperlink ref="A4" location="'CalWORKs Assistance'!B32" display="bottom"/>
  </hyperlinks>
  <printOptions horizontalCentered="1"/>
  <pageMargins left="0.25" right="0.25" top="0.5" bottom="0.5" header="0.25" footer="0.25"/>
  <pageSetup scale="57"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rgb="FFFF0000"/>
    <pageSetUpPr fitToPage="1"/>
  </sheetPr>
  <dimension ref="A1:R81"/>
  <sheetViews>
    <sheetView showGridLines="0" zoomScaleNormal="100" zoomScaleSheetLayoutView="100" workbookViewId="0">
      <pane xSplit="1" topLeftCell="B1" activePane="topRight" state="frozen"/>
      <selection activeCell="I21" sqref="I21"/>
      <selection pane="topRight" activeCell="H31" sqref="B20:H31"/>
    </sheetView>
  </sheetViews>
  <sheetFormatPr defaultColWidth="9.140625" defaultRowHeight="13.5" x14ac:dyDescent="0.25"/>
  <cols>
    <col min="1" max="1" width="14.7109375" style="1" customWidth="1"/>
    <col min="2" max="3" width="15.42578125" style="1" bestFit="1" customWidth="1"/>
    <col min="4" max="4" width="14" style="1" bestFit="1" customWidth="1"/>
    <col min="5" max="6" width="14.85546875" style="1" bestFit="1" customWidth="1"/>
    <col min="7" max="7" width="14.28515625" style="1" bestFit="1" customWidth="1"/>
    <col min="8" max="8" width="14.140625" style="1" bestFit="1" customWidth="1"/>
    <col min="9" max="9" width="14.28515625" style="1" bestFit="1" customWidth="1"/>
    <col min="10" max="10" width="13.85546875" style="1" bestFit="1" customWidth="1"/>
    <col min="11" max="14" width="13.5703125" style="1" bestFit="1" customWidth="1"/>
    <col min="15" max="16384" width="9.140625" style="1"/>
  </cols>
  <sheetData>
    <row r="1" spans="1:14" x14ac:dyDescent="0.25">
      <c r="A1" s="4" t="str">
        <f>'CalWORKs Assistance'!A1</f>
        <v>REALIGNMENT GROWTH</v>
      </c>
      <c r="D1" s="291" t="s">
        <v>151</v>
      </c>
    </row>
    <row r="2" spans="1:14" x14ac:dyDescent="0.25">
      <c r="A2" s="4" t="str">
        <f>'CWS Admin'!A2</f>
        <v>Fiscal Year</v>
      </c>
      <c r="B2" s="4" t="str">
        <f>Instructions!L13</f>
        <v>Enter FY in #4-</v>
      </c>
      <c r="D2" s="296" t="s">
        <v>287</v>
      </c>
    </row>
    <row r="3" spans="1:14" x14ac:dyDescent="0.25">
      <c r="A3" s="4" t="s">
        <v>69</v>
      </c>
      <c r="J3" s="210"/>
    </row>
    <row r="4" spans="1:14" x14ac:dyDescent="0.25">
      <c r="J4" s="211"/>
    </row>
    <row r="5" spans="1:14" x14ac:dyDescent="0.25">
      <c r="J5" s="211"/>
    </row>
    <row r="6" spans="1:14" ht="14.25" thickBot="1" x14ac:dyDescent="0.3">
      <c r="A6" s="17"/>
      <c r="J6" s="211"/>
    </row>
    <row r="7" spans="1:14" s="6" customFormat="1" ht="14.25" thickTop="1" x14ac:dyDescent="0.25">
      <c r="A7" s="362" t="s">
        <v>53</v>
      </c>
      <c r="B7" s="363"/>
      <c r="C7" s="364" t="s">
        <v>24</v>
      </c>
      <c r="D7" s="365" t="s">
        <v>25</v>
      </c>
      <c r="E7" s="366" t="s">
        <v>27</v>
      </c>
      <c r="F7" s="367" t="s">
        <v>13</v>
      </c>
      <c r="H7" s="1"/>
      <c r="I7" s="1"/>
    </row>
    <row r="8" spans="1:14" x14ac:dyDescent="0.25">
      <c r="A8" s="368" t="s">
        <v>70</v>
      </c>
      <c r="B8" s="369"/>
      <c r="C8" s="370"/>
      <c r="D8" s="371">
        <f>SUM('Child Support - CS 35'!J23,'Child Support - CS 35'!N23,'Child Support - CS 35'!W23,'Child Support - CS 35'!AA23,'Child Support - CS 35'!L23,'Child Support - CS 35'!Y23)</f>
        <v>0</v>
      </c>
      <c r="E8" s="372">
        <f>SUM('Child Support - CS 35'!I23,'Child Support - CS 35'!M23,'Child Support - CS 35'!V23,'Child Support - CS 35'!Z23,'Child Support - CS 35'!K23,'Child Support - CS 35'!X23)</f>
        <v>0</v>
      </c>
      <c r="F8" s="373">
        <f>SUM(C8:E8)</f>
        <v>0</v>
      </c>
    </row>
    <row r="9" spans="1:14" x14ac:dyDescent="0.25">
      <c r="A9" s="368" t="s">
        <v>71</v>
      </c>
      <c r="B9" s="369"/>
      <c r="C9" s="371">
        <v>0</v>
      </c>
      <c r="D9" s="371">
        <f>G32</f>
        <v>0</v>
      </c>
      <c r="E9" s="372">
        <f>H32</f>
        <v>0</v>
      </c>
      <c r="F9" s="373">
        <f>SUM(C9:E9)</f>
        <v>0</v>
      </c>
    </row>
    <row r="10" spans="1:14" x14ac:dyDescent="0.25">
      <c r="A10" s="368" t="s">
        <v>69</v>
      </c>
      <c r="B10" s="369"/>
      <c r="C10" s="374">
        <f>B32</f>
        <v>0</v>
      </c>
      <c r="D10" s="371">
        <f>C32+E32</f>
        <v>0</v>
      </c>
      <c r="E10" s="372">
        <f>D32+F32</f>
        <v>0</v>
      </c>
      <c r="F10" s="373">
        <f>SUM(C10:E10)</f>
        <v>0</v>
      </c>
      <c r="G10" s="210"/>
      <c r="H10" s="210"/>
    </row>
    <row r="11" spans="1:14" ht="14.25" thickBot="1" x14ac:dyDescent="0.3">
      <c r="A11" s="375"/>
      <c r="B11" s="376" t="s">
        <v>34</v>
      </c>
      <c r="C11" s="377">
        <f>SUM(C8:C10)</f>
        <v>0</v>
      </c>
      <c r="D11" s="378">
        <f>SUM(D9:D10)-D8</f>
        <v>0</v>
      </c>
      <c r="E11" s="379">
        <f>SUM(E9:E10)-E8</f>
        <v>0</v>
      </c>
      <c r="F11" s="380">
        <f>SUM(F9:F10)-F8</f>
        <v>0</v>
      </c>
      <c r="G11" s="211"/>
      <c r="H11" s="211"/>
    </row>
    <row r="12" spans="1:14" ht="14.25" thickTop="1" x14ac:dyDescent="0.25">
      <c r="A12" s="284"/>
      <c r="B12" s="220"/>
      <c r="C12" s="285"/>
      <c r="D12" s="285"/>
      <c r="E12" s="285"/>
      <c r="F12" s="285"/>
    </row>
    <row r="13" spans="1:14" x14ac:dyDescent="0.25">
      <c r="A13" s="284"/>
      <c r="B13" s="220"/>
      <c r="C13" s="285"/>
      <c r="D13" s="285"/>
      <c r="E13" s="285"/>
      <c r="F13" s="285"/>
    </row>
    <row r="14" spans="1:14" x14ac:dyDescent="0.25">
      <c r="A14" s="506" t="s">
        <v>63</v>
      </c>
      <c r="B14" s="506"/>
      <c r="C14" s="506"/>
      <c r="D14" s="506"/>
      <c r="E14" s="506"/>
      <c r="F14" s="506"/>
      <c r="G14" s="506"/>
      <c r="H14" s="506"/>
      <c r="I14" s="506"/>
      <c r="J14" s="506"/>
      <c r="K14" s="506"/>
      <c r="L14" s="506"/>
      <c r="M14" s="506"/>
      <c r="N14" s="506"/>
    </row>
    <row r="15" spans="1:14" x14ac:dyDescent="0.25">
      <c r="A15" s="17"/>
    </row>
    <row r="16" spans="1:14" s="4" customFormat="1" x14ac:dyDescent="0.25">
      <c r="A16" s="47" t="s">
        <v>72</v>
      </c>
      <c r="B16" s="507" t="s">
        <v>73</v>
      </c>
      <c r="C16" s="508"/>
      <c r="D16" s="509"/>
      <c r="E16" s="507" t="s">
        <v>74</v>
      </c>
      <c r="F16" s="509"/>
      <c r="G16" s="507" t="s">
        <v>82</v>
      </c>
      <c r="H16" s="509"/>
      <c r="I16" s="507" t="s">
        <v>13</v>
      </c>
      <c r="J16" s="508"/>
      <c r="K16" s="508"/>
      <c r="L16" s="509"/>
      <c r="M16" s="1"/>
      <c r="N16" s="1"/>
    </row>
    <row r="17" spans="1:14" s="4" customFormat="1" x14ac:dyDescent="0.25">
      <c r="A17" s="48"/>
      <c r="B17" s="500" t="s">
        <v>75</v>
      </c>
      <c r="C17" s="501"/>
      <c r="D17" s="502"/>
      <c r="E17" s="500" t="s">
        <v>76</v>
      </c>
      <c r="F17" s="503"/>
      <c r="G17" s="500" t="s">
        <v>77</v>
      </c>
      <c r="H17" s="502"/>
      <c r="I17" s="504"/>
      <c r="J17" s="497"/>
      <c r="K17" s="497"/>
      <c r="L17" s="505"/>
      <c r="M17" s="1"/>
      <c r="N17" s="1"/>
    </row>
    <row r="18" spans="1:14" s="8" customFormat="1" x14ac:dyDescent="0.25">
      <c r="A18" s="49"/>
      <c r="B18" s="381" t="s">
        <v>24</v>
      </c>
      <c r="C18" s="382" t="s">
        <v>25</v>
      </c>
      <c r="D18" s="383" t="s">
        <v>27</v>
      </c>
      <c r="E18" s="381" t="s">
        <v>25</v>
      </c>
      <c r="F18" s="384" t="s">
        <v>27</v>
      </c>
      <c r="G18" s="381" t="s">
        <v>25</v>
      </c>
      <c r="H18" s="383" t="s">
        <v>27</v>
      </c>
      <c r="I18" s="393" t="s">
        <v>24</v>
      </c>
      <c r="J18" s="361" t="s">
        <v>25</v>
      </c>
      <c r="K18" s="361" t="s">
        <v>27</v>
      </c>
      <c r="L18" s="394" t="s">
        <v>13</v>
      </c>
      <c r="M18" s="1"/>
      <c r="N18" s="1"/>
    </row>
    <row r="19" spans="1:14" s="51" customFormat="1" x14ac:dyDescent="0.25">
      <c r="A19" s="50"/>
      <c r="B19" s="385"/>
      <c r="C19" s="386"/>
      <c r="D19" s="387"/>
      <c r="E19" s="388"/>
      <c r="F19" s="389"/>
      <c r="G19" s="388"/>
      <c r="H19" s="390"/>
      <c r="I19" s="395"/>
      <c r="J19" s="396"/>
      <c r="K19" s="396"/>
      <c r="L19" s="397"/>
      <c r="M19" s="1"/>
      <c r="N19" s="1"/>
    </row>
    <row r="20" spans="1:14" x14ac:dyDescent="0.25">
      <c r="A20" s="52" t="s">
        <v>35</v>
      </c>
      <c r="B20" s="308"/>
      <c r="C20" s="309"/>
      <c r="D20" s="391"/>
      <c r="E20" s="308"/>
      <c r="F20" s="392"/>
      <c r="G20" s="308"/>
      <c r="H20" s="391"/>
      <c r="I20" s="401">
        <f>B20+G20</f>
        <v>0</v>
      </c>
      <c r="J20" s="402">
        <f>C20+E20</f>
        <v>0</v>
      </c>
      <c r="K20" s="402">
        <f>D20+H20+F20</f>
        <v>0</v>
      </c>
      <c r="L20" s="403">
        <f>SUM(I20:K20)</f>
        <v>0</v>
      </c>
    </row>
    <row r="21" spans="1:14" x14ac:dyDescent="0.25">
      <c r="A21" s="53" t="s">
        <v>36</v>
      </c>
      <c r="B21" s="308"/>
      <c r="C21" s="309"/>
      <c r="D21" s="391"/>
      <c r="E21" s="308"/>
      <c r="F21" s="392"/>
      <c r="G21" s="308"/>
      <c r="H21" s="391"/>
      <c r="I21" s="401">
        <f t="shared" ref="I21:I31" si="0">B21+G21</f>
        <v>0</v>
      </c>
      <c r="J21" s="402">
        <f t="shared" ref="J21:J31" si="1">C21+E21</f>
        <v>0</v>
      </c>
      <c r="K21" s="402">
        <f t="shared" ref="K21:K31" si="2">D21+H21+F21</f>
        <v>0</v>
      </c>
      <c r="L21" s="403">
        <f t="shared" ref="L21:L31" si="3">SUM(I21:K21)</f>
        <v>0</v>
      </c>
    </row>
    <row r="22" spans="1:14" x14ac:dyDescent="0.25">
      <c r="A22" s="53" t="s">
        <v>37</v>
      </c>
      <c r="B22" s="308"/>
      <c r="C22" s="309"/>
      <c r="D22" s="391"/>
      <c r="E22" s="308"/>
      <c r="F22" s="392"/>
      <c r="G22" s="308"/>
      <c r="H22" s="391"/>
      <c r="I22" s="401">
        <f t="shared" si="0"/>
        <v>0</v>
      </c>
      <c r="J22" s="402">
        <f t="shared" si="1"/>
        <v>0</v>
      </c>
      <c r="K22" s="402">
        <f t="shared" si="2"/>
        <v>0</v>
      </c>
      <c r="L22" s="403">
        <f t="shared" si="3"/>
        <v>0</v>
      </c>
    </row>
    <row r="23" spans="1:14" x14ac:dyDescent="0.25">
      <c r="A23" s="53" t="s">
        <v>38</v>
      </c>
      <c r="B23" s="308"/>
      <c r="C23" s="309"/>
      <c r="D23" s="391"/>
      <c r="E23" s="308"/>
      <c r="F23" s="392"/>
      <c r="G23" s="308"/>
      <c r="H23" s="391"/>
      <c r="I23" s="401">
        <f t="shared" si="0"/>
        <v>0</v>
      </c>
      <c r="J23" s="402">
        <f t="shared" si="1"/>
        <v>0</v>
      </c>
      <c r="K23" s="402">
        <f t="shared" si="2"/>
        <v>0</v>
      </c>
      <c r="L23" s="403">
        <f t="shared" si="3"/>
        <v>0</v>
      </c>
    </row>
    <row r="24" spans="1:14" x14ac:dyDescent="0.25">
      <c r="A24" s="53" t="s">
        <v>39</v>
      </c>
      <c r="B24" s="308"/>
      <c r="C24" s="309"/>
      <c r="D24" s="391"/>
      <c r="E24" s="308"/>
      <c r="F24" s="392"/>
      <c r="G24" s="308"/>
      <c r="H24" s="391"/>
      <c r="I24" s="401">
        <f t="shared" si="0"/>
        <v>0</v>
      </c>
      <c r="J24" s="402">
        <f t="shared" si="1"/>
        <v>0</v>
      </c>
      <c r="K24" s="402">
        <f t="shared" si="2"/>
        <v>0</v>
      </c>
      <c r="L24" s="403">
        <f t="shared" si="3"/>
        <v>0</v>
      </c>
    </row>
    <row r="25" spans="1:14" x14ac:dyDescent="0.25">
      <c r="A25" s="53" t="s">
        <v>40</v>
      </c>
      <c r="B25" s="308"/>
      <c r="C25" s="309"/>
      <c r="D25" s="391"/>
      <c r="E25" s="308"/>
      <c r="F25" s="392"/>
      <c r="G25" s="308"/>
      <c r="H25" s="391"/>
      <c r="I25" s="401">
        <f t="shared" si="0"/>
        <v>0</v>
      </c>
      <c r="J25" s="402">
        <f t="shared" si="1"/>
        <v>0</v>
      </c>
      <c r="K25" s="402">
        <f t="shared" si="2"/>
        <v>0</v>
      </c>
      <c r="L25" s="403">
        <f t="shared" si="3"/>
        <v>0</v>
      </c>
    </row>
    <row r="26" spans="1:14" x14ac:dyDescent="0.25">
      <c r="A26" s="53" t="s">
        <v>41</v>
      </c>
      <c r="B26" s="308"/>
      <c r="C26" s="309"/>
      <c r="D26" s="391"/>
      <c r="E26" s="308"/>
      <c r="F26" s="392"/>
      <c r="G26" s="308"/>
      <c r="H26" s="391"/>
      <c r="I26" s="401">
        <f t="shared" si="0"/>
        <v>0</v>
      </c>
      <c r="J26" s="402">
        <f t="shared" si="1"/>
        <v>0</v>
      </c>
      <c r="K26" s="402">
        <f t="shared" si="2"/>
        <v>0</v>
      </c>
      <c r="L26" s="403">
        <f t="shared" si="3"/>
        <v>0</v>
      </c>
    </row>
    <row r="27" spans="1:14" x14ac:dyDescent="0.25">
      <c r="A27" s="53" t="s">
        <v>42</v>
      </c>
      <c r="B27" s="308"/>
      <c r="C27" s="309"/>
      <c r="D27" s="391"/>
      <c r="E27" s="308"/>
      <c r="F27" s="392"/>
      <c r="G27" s="308"/>
      <c r="H27" s="391"/>
      <c r="I27" s="401">
        <f t="shared" si="0"/>
        <v>0</v>
      </c>
      <c r="J27" s="402">
        <f t="shared" si="1"/>
        <v>0</v>
      </c>
      <c r="K27" s="402">
        <f t="shared" si="2"/>
        <v>0</v>
      </c>
      <c r="L27" s="403">
        <f t="shared" si="3"/>
        <v>0</v>
      </c>
    </row>
    <row r="28" spans="1:14" x14ac:dyDescent="0.25">
      <c r="A28" s="53" t="s">
        <v>43</v>
      </c>
      <c r="B28" s="308"/>
      <c r="C28" s="309"/>
      <c r="D28" s="391"/>
      <c r="E28" s="308"/>
      <c r="F28" s="392"/>
      <c r="G28" s="308"/>
      <c r="H28" s="391"/>
      <c r="I28" s="401">
        <f t="shared" si="0"/>
        <v>0</v>
      </c>
      <c r="J28" s="402">
        <f t="shared" si="1"/>
        <v>0</v>
      </c>
      <c r="K28" s="402">
        <f t="shared" si="2"/>
        <v>0</v>
      </c>
      <c r="L28" s="403">
        <f t="shared" si="3"/>
        <v>0</v>
      </c>
    </row>
    <row r="29" spans="1:14" x14ac:dyDescent="0.25">
      <c r="A29" s="53" t="s">
        <v>44</v>
      </c>
      <c r="B29" s="308"/>
      <c r="C29" s="309"/>
      <c r="D29" s="391"/>
      <c r="E29" s="308"/>
      <c r="F29" s="392"/>
      <c r="G29" s="308"/>
      <c r="H29" s="391"/>
      <c r="I29" s="401">
        <f t="shared" si="0"/>
        <v>0</v>
      </c>
      <c r="J29" s="402">
        <f t="shared" si="1"/>
        <v>0</v>
      </c>
      <c r="K29" s="402">
        <f t="shared" si="2"/>
        <v>0</v>
      </c>
      <c r="L29" s="403">
        <f t="shared" si="3"/>
        <v>0</v>
      </c>
    </row>
    <row r="30" spans="1:14" x14ac:dyDescent="0.25">
      <c r="A30" s="54" t="s">
        <v>45</v>
      </c>
      <c r="B30" s="308"/>
      <c r="C30" s="309"/>
      <c r="D30" s="391"/>
      <c r="E30" s="308"/>
      <c r="F30" s="392"/>
      <c r="G30" s="308"/>
      <c r="H30" s="391"/>
      <c r="I30" s="401">
        <f t="shared" si="0"/>
        <v>0</v>
      </c>
      <c r="J30" s="402">
        <f t="shared" si="1"/>
        <v>0</v>
      </c>
      <c r="K30" s="402">
        <f t="shared" si="2"/>
        <v>0</v>
      </c>
      <c r="L30" s="403">
        <f t="shared" si="3"/>
        <v>0</v>
      </c>
    </row>
    <row r="31" spans="1:14" x14ac:dyDescent="0.25">
      <c r="A31" s="53" t="s">
        <v>46</v>
      </c>
      <c r="B31" s="308"/>
      <c r="C31" s="309"/>
      <c r="D31" s="391"/>
      <c r="E31" s="308"/>
      <c r="F31" s="392"/>
      <c r="G31" s="308"/>
      <c r="H31" s="391"/>
      <c r="I31" s="401">
        <f t="shared" si="0"/>
        <v>0</v>
      </c>
      <c r="J31" s="402">
        <f t="shared" si="1"/>
        <v>0</v>
      </c>
      <c r="K31" s="402">
        <f t="shared" si="2"/>
        <v>0</v>
      </c>
      <c r="L31" s="403">
        <f t="shared" si="3"/>
        <v>0</v>
      </c>
    </row>
    <row r="32" spans="1:14" s="4" customFormat="1" x14ac:dyDescent="0.25">
      <c r="A32" s="55" t="s">
        <v>34</v>
      </c>
      <c r="B32" s="398">
        <f t="shared" ref="B32:F32" si="4">SUM(B20:B31)</f>
        <v>0</v>
      </c>
      <c r="C32" s="399">
        <f t="shared" si="4"/>
        <v>0</v>
      </c>
      <c r="D32" s="400">
        <f t="shared" si="4"/>
        <v>0</v>
      </c>
      <c r="E32" s="398">
        <f t="shared" si="4"/>
        <v>0</v>
      </c>
      <c r="F32" s="404">
        <f t="shared" si="4"/>
        <v>0</v>
      </c>
      <c r="G32" s="398">
        <f t="shared" ref="G32:H32" si="5">SUM(G20:G31)</f>
        <v>0</v>
      </c>
      <c r="H32" s="400">
        <f t="shared" si="5"/>
        <v>0</v>
      </c>
      <c r="I32" s="398">
        <f>SUM(I20:I31)</f>
        <v>0</v>
      </c>
      <c r="J32" s="399">
        <f t="shared" ref="J32:K32" si="6">SUM(J20:J31)</f>
        <v>0</v>
      </c>
      <c r="K32" s="399">
        <f t="shared" si="6"/>
        <v>0</v>
      </c>
      <c r="L32" s="400">
        <f>SUM(L20:L31)</f>
        <v>0</v>
      </c>
      <c r="M32" s="1"/>
      <c r="N32" s="1"/>
    </row>
    <row r="33" spans="1:18" x14ac:dyDescent="0.25">
      <c r="B33" s="2"/>
      <c r="C33" s="2"/>
      <c r="D33" s="2"/>
    </row>
    <row r="34" spans="1:18" x14ac:dyDescent="0.25">
      <c r="A34" s="204" t="s">
        <v>125</v>
      </c>
      <c r="B34" s="2"/>
      <c r="C34" s="2"/>
      <c r="D34" s="2"/>
      <c r="G34" s="2"/>
      <c r="H34" s="2"/>
      <c r="I34" s="2"/>
      <c r="J34" s="2"/>
    </row>
    <row r="35" spans="1:18" x14ac:dyDescent="0.25">
      <c r="A35" s="204"/>
      <c r="B35" s="2"/>
      <c r="C35" s="2"/>
      <c r="D35" s="2"/>
    </row>
    <row r="38" spans="1:18" s="73" customFormat="1" ht="12.75" x14ac:dyDescent="0.25">
      <c r="A38" s="73" t="s">
        <v>68</v>
      </c>
    </row>
    <row r="39" spans="1:18" s="73" customFormat="1" ht="12.75" x14ac:dyDescent="0.25">
      <c r="A39" s="73" t="s">
        <v>78</v>
      </c>
    </row>
    <row r="40" spans="1:18" s="73" customFormat="1" ht="12.75" x14ac:dyDescent="0.25">
      <c r="A40" s="73" t="s">
        <v>121</v>
      </c>
      <c r="C40" s="213"/>
      <c r="D40" s="213"/>
    </row>
    <row r="41" spans="1:18" x14ac:dyDescent="0.25">
      <c r="B41" s="2"/>
      <c r="C41" s="2"/>
      <c r="D41" s="2"/>
      <c r="E41" s="73"/>
      <c r="F41" s="73"/>
      <c r="G41" s="73"/>
      <c r="H41" s="73"/>
      <c r="I41" s="73"/>
      <c r="J41" s="73"/>
    </row>
    <row r="42" spans="1:18" x14ac:dyDescent="0.25">
      <c r="A42" s="300"/>
      <c r="B42" s="300"/>
      <c r="C42" s="300"/>
      <c r="D42" s="300"/>
      <c r="E42" s="300"/>
      <c r="F42" s="300"/>
      <c r="G42" s="300"/>
      <c r="H42" s="300"/>
      <c r="I42" s="305"/>
      <c r="J42" s="305"/>
      <c r="K42" s="305"/>
      <c r="L42" s="306"/>
      <c r="M42" s="306"/>
      <c r="N42" s="306"/>
      <c r="O42" s="306"/>
      <c r="P42" s="306"/>
      <c r="Q42" s="305"/>
      <c r="R42" s="305"/>
    </row>
    <row r="43" spans="1:18" x14ac:dyDescent="0.25">
      <c r="A43" s="4" t="s">
        <v>289</v>
      </c>
      <c r="B43" s="4" t="str">
        <f>Instructions!L14</f>
        <v>Enter FY in #4-</v>
      </c>
      <c r="C43" s="9"/>
      <c r="D43" s="9"/>
      <c r="E43" s="9"/>
      <c r="F43" s="9"/>
      <c r="G43" s="9"/>
      <c r="H43" s="9"/>
      <c r="L43" s="39"/>
      <c r="M43" s="39"/>
      <c r="N43" s="39"/>
      <c r="O43" s="39"/>
      <c r="P43" s="39"/>
    </row>
    <row r="44" spans="1:18" x14ac:dyDescent="0.25">
      <c r="B44" s="2"/>
      <c r="C44" s="2"/>
      <c r="D44" s="2"/>
      <c r="E44" s="73"/>
      <c r="F44" s="73"/>
      <c r="G44" s="73"/>
      <c r="H44" s="73"/>
      <c r="I44" s="73"/>
      <c r="J44" s="73"/>
    </row>
    <row r="45" spans="1:18" x14ac:dyDescent="0.25">
      <c r="B45" s="2"/>
      <c r="C45" s="2"/>
      <c r="D45" s="2"/>
      <c r="E45" s="73"/>
      <c r="F45" s="73"/>
      <c r="G45" s="73"/>
      <c r="H45" s="73"/>
      <c r="I45" s="73"/>
      <c r="J45" s="73"/>
    </row>
    <row r="46" spans="1:18" x14ac:dyDescent="0.25">
      <c r="B46" s="2"/>
      <c r="J46" s="211"/>
    </row>
    <row r="47" spans="1:18" ht="14.25" thickBot="1" x14ac:dyDescent="0.3">
      <c r="A47" s="17"/>
      <c r="J47" s="211"/>
    </row>
    <row r="48" spans="1:18" ht="14.25" thickTop="1" x14ac:dyDescent="0.25">
      <c r="A48" s="362" t="s">
        <v>53</v>
      </c>
      <c r="B48" s="363"/>
      <c r="C48" s="364" t="s">
        <v>24</v>
      </c>
      <c r="D48" s="365" t="s">
        <v>25</v>
      </c>
      <c r="E48" s="366" t="s">
        <v>27</v>
      </c>
      <c r="F48" s="367" t="s">
        <v>13</v>
      </c>
      <c r="G48" s="6"/>
      <c r="J48" s="6"/>
      <c r="K48" s="6"/>
      <c r="L48" s="6"/>
      <c r="M48" s="6"/>
      <c r="N48" s="6"/>
    </row>
    <row r="49" spans="1:14" x14ac:dyDescent="0.25">
      <c r="A49" s="368" t="s">
        <v>70</v>
      </c>
      <c r="B49" s="369"/>
      <c r="C49" s="370"/>
      <c r="D49" s="371">
        <f>SUM('Child Support - CS 35'!J52,'Child Support - CS 35'!N52,'Child Support - CS 35'!W52,'Child Support - CS 35'!AA52,'Child Support - CS 35'!L52,'Child Support - CS 35'!Y52)</f>
        <v>0</v>
      </c>
      <c r="E49" s="372">
        <f>SUM('Child Support - CS 35'!I52,'Child Support - CS 35'!M52,'Child Support - CS 35'!V52,'Child Support - CS 35'!Z52,'Child Support - CS 35'!K52,'Child Support - CS 35'!X52)</f>
        <v>0</v>
      </c>
      <c r="F49" s="373">
        <f>SUM(C49:E49)</f>
        <v>0</v>
      </c>
    </row>
    <row r="50" spans="1:14" x14ac:dyDescent="0.25">
      <c r="A50" s="368" t="s">
        <v>71</v>
      </c>
      <c r="B50" s="369"/>
      <c r="C50" s="371">
        <v>0</v>
      </c>
      <c r="D50" s="371">
        <f>G73</f>
        <v>0</v>
      </c>
      <c r="E50" s="372">
        <f>H73</f>
        <v>0</v>
      </c>
      <c r="F50" s="373">
        <f>SUM(C50:E50)</f>
        <v>0</v>
      </c>
    </row>
    <row r="51" spans="1:14" x14ac:dyDescent="0.25">
      <c r="A51" s="368" t="s">
        <v>69</v>
      </c>
      <c r="B51" s="369"/>
      <c r="C51" s="374">
        <f>B73</f>
        <v>0</v>
      </c>
      <c r="D51" s="371">
        <f>C73+E73</f>
        <v>0</v>
      </c>
      <c r="E51" s="372">
        <f>D73+F73</f>
        <v>0</v>
      </c>
      <c r="F51" s="373">
        <f>SUM(C51:E51)</f>
        <v>0</v>
      </c>
      <c r="G51" s="210"/>
      <c r="H51" s="210"/>
    </row>
    <row r="52" spans="1:14" ht="14.25" thickBot="1" x14ac:dyDescent="0.3">
      <c r="A52" s="375"/>
      <c r="B52" s="376" t="s">
        <v>34</v>
      </c>
      <c r="C52" s="377">
        <f>SUM(C49:C51)</f>
        <v>0</v>
      </c>
      <c r="D52" s="378">
        <f>SUM(D50:D51)-D49</f>
        <v>0</v>
      </c>
      <c r="E52" s="379">
        <f>SUM(E50:E51)-E49</f>
        <v>0</v>
      </c>
      <c r="F52" s="380">
        <f>SUM(F50:F51)-F49</f>
        <v>0</v>
      </c>
      <c r="G52" s="211"/>
      <c r="H52" s="211"/>
    </row>
    <row r="53" spans="1:14" ht="14.25" thickTop="1" x14ac:dyDescent="0.25">
      <c r="A53" s="284"/>
      <c r="B53" s="220"/>
      <c r="C53" s="285"/>
      <c r="D53" s="285"/>
      <c r="E53" s="285"/>
      <c r="F53" s="285"/>
    </row>
    <row r="54" spans="1:14" x14ac:dyDescent="0.25">
      <c r="A54" s="284"/>
      <c r="B54" s="220"/>
      <c r="C54" s="285"/>
      <c r="D54" s="285"/>
      <c r="E54" s="285"/>
      <c r="F54" s="285"/>
    </row>
    <row r="55" spans="1:14" x14ac:dyDescent="0.25">
      <c r="A55" s="506" t="s">
        <v>63</v>
      </c>
      <c r="B55" s="506"/>
      <c r="C55" s="506"/>
      <c r="D55" s="506"/>
      <c r="E55" s="506"/>
      <c r="F55" s="506"/>
      <c r="G55" s="506"/>
      <c r="H55" s="506"/>
      <c r="I55" s="506"/>
      <c r="J55" s="506"/>
      <c r="K55" s="506"/>
      <c r="L55" s="506"/>
      <c r="M55" s="506"/>
      <c r="N55" s="506"/>
    </row>
    <row r="56" spans="1:14" x14ac:dyDescent="0.25">
      <c r="A56" s="17"/>
    </row>
    <row r="57" spans="1:14" x14ac:dyDescent="0.25">
      <c r="A57" s="47" t="s">
        <v>72</v>
      </c>
      <c r="B57" s="507" t="s">
        <v>73</v>
      </c>
      <c r="C57" s="508"/>
      <c r="D57" s="509"/>
      <c r="E57" s="507" t="s">
        <v>74</v>
      </c>
      <c r="F57" s="509"/>
      <c r="G57" s="507" t="s">
        <v>82</v>
      </c>
      <c r="H57" s="509"/>
      <c r="I57" s="507" t="s">
        <v>13</v>
      </c>
      <c r="J57" s="508"/>
      <c r="K57" s="508"/>
      <c r="L57" s="509"/>
    </row>
    <row r="58" spans="1:14" x14ac:dyDescent="0.25">
      <c r="A58" s="48"/>
      <c r="B58" s="500" t="s">
        <v>75</v>
      </c>
      <c r="C58" s="501"/>
      <c r="D58" s="502"/>
      <c r="E58" s="500" t="s">
        <v>76</v>
      </c>
      <c r="F58" s="503"/>
      <c r="G58" s="500" t="s">
        <v>77</v>
      </c>
      <c r="H58" s="502"/>
      <c r="I58" s="504"/>
      <c r="J58" s="497"/>
      <c r="K58" s="497"/>
      <c r="L58" s="505"/>
    </row>
    <row r="59" spans="1:14" x14ac:dyDescent="0.25">
      <c r="A59" s="49"/>
      <c r="B59" s="381" t="s">
        <v>24</v>
      </c>
      <c r="C59" s="382" t="s">
        <v>25</v>
      </c>
      <c r="D59" s="383" t="s">
        <v>27</v>
      </c>
      <c r="E59" s="381" t="s">
        <v>25</v>
      </c>
      <c r="F59" s="384" t="s">
        <v>27</v>
      </c>
      <c r="G59" s="381" t="s">
        <v>25</v>
      </c>
      <c r="H59" s="383" t="s">
        <v>27</v>
      </c>
      <c r="I59" s="393" t="s">
        <v>24</v>
      </c>
      <c r="J59" s="361" t="s">
        <v>25</v>
      </c>
      <c r="K59" s="361" t="s">
        <v>27</v>
      </c>
      <c r="L59" s="394" t="s">
        <v>13</v>
      </c>
    </row>
    <row r="60" spans="1:14" x14ac:dyDescent="0.25">
      <c r="A60" s="50"/>
      <c r="B60" s="385"/>
      <c r="C60" s="386"/>
      <c r="D60" s="387"/>
      <c r="E60" s="388"/>
      <c r="F60" s="389"/>
      <c r="G60" s="388"/>
      <c r="H60" s="390"/>
      <c r="I60" s="395"/>
      <c r="J60" s="396"/>
      <c r="K60" s="396"/>
      <c r="L60" s="397"/>
    </row>
    <row r="61" spans="1:14" x14ac:dyDescent="0.25">
      <c r="A61" s="52" t="s">
        <v>35</v>
      </c>
      <c r="B61" s="308"/>
      <c r="C61" s="309"/>
      <c r="D61" s="391"/>
      <c r="E61" s="308"/>
      <c r="F61" s="392"/>
      <c r="G61" s="308"/>
      <c r="H61" s="391"/>
      <c r="I61" s="401">
        <f>B61+G61</f>
        <v>0</v>
      </c>
      <c r="J61" s="402">
        <f>C61+E61</f>
        <v>0</v>
      </c>
      <c r="K61" s="402">
        <f>D61+H61+F61</f>
        <v>0</v>
      </c>
      <c r="L61" s="403">
        <f>SUM(I61:K61)</f>
        <v>0</v>
      </c>
    </row>
    <row r="62" spans="1:14" x14ac:dyDescent="0.25">
      <c r="A62" s="53" t="s">
        <v>36</v>
      </c>
      <c r="B62" s="308"/>
      <c r="C62" s="309"/>
      <c r="D62" s="391"/>
      <c r="E62" s="308"/>
      <c r="F62" s="392"/>
      <c r="G62" s="308"/>
      <c r="H62" s="391"/>
      <c r="I62" s="401">
        <f t="shared" ref="I62:I72" si="7">B62+G62</f>
        <v>0</v>
      </c>
      <c r="J62" s="402">
        <f t="shared" ref="J62:J72" si="8">C62+E62</f>
        <v>0</v>
      </c>
      <c r="K62" s="402">
        <f t="shared" ref="K62:K72" si="9">D62+H62+F62</f>
        <v>0</v>
      </c>
      <c r="L62" s="403">
        <f t="shared" ref="L62:L72" si="10">SUM(I62:K62)</f>
        <v>0</v>
      </c>
    </row>
    <row r="63" spans="1:14" x14ac:dyDescent="0.25">
      <c r="A63" s="53" t="s">
        <v>37</v>
      </c>
      <c r="B63" s="308"/>
      <c r="C63" s="309"/>
      <c r="D63" s="391"/>
      <c r="E63" s="308"/>
      <c r="F63" s="392"/>
      <c r="G63" s="308"/>
      <c r="H63" s="391"/>
      <c r="I63" s="401">
        <f t="shared" si="7"/>
        <v>0</v>
      </c>
      <c r="J63" s="402">
        <f t="shared" si="8"/>
        <v>0</v>
      </c>
      <c r="K63" s="402">
        <f t="shared" si="9"/>
        <v>0</v>
      </c>
      <c r="L63" s="403">
        <f t="shared" si="10"/>
        <v>0</v>
      </c>
    </row>
    <row r="64" spans="1:14" x14ac:dyDescent="0.25">
      <c r="A64" s="53" t="s">
        <v>38</v>
      </c>
      <c r="B64" s="308"/>
      <c r="C64" s="309"/>
      <c r="D64" s="391"/>
      <c r="E64" s="308"/>
      <c r="F64" s="392"/>
      <c r="G64" s="308"/>
      <c r="H64" s="391"/>
      <c r="I64" s="401">
        <f t="shared" si="7"/>
        <v>0</v>
      </c>
      <c r="J64" s="402">
        <f t="shared" si="8"/>
        <v>0</v>
      </c>
      <c r="K64" s="402">
        <f t="shared" si="9"/>
        <v>0</v>
      </c>
      <c r="L64" s="403">
        <f t="shared" si="10"/>
        <v>0</v>
      </c>
    </row>
    <row r="65" spans="1:14" x14ac:dyDescent="0.25">
      <c r="A65" s="53" t="s">
        <v>39</v>
      </c>
      <c r="B65" s="308"/>
      <c r="C65" s="309"/>
      <c r="D65" s="391"/>
      <c r="E65" s="308"/>
      <c r="F65" s="392"/>
      <c r="G65" s="308"/>
      <c r="H65" s="391"/>
      <c r="I65" s="401">
        <f t="shared" si="7"/>
        <v>0</v>
      </c>
      <c r="J65" s="402">
        <f t="shared" si="8"/>
        <v>0</v>
      </c>
      <c r="K65" s="402">
        <f t="shared" si="9"/>
        <v>0</v>
      </c>
      <c r="L65" s="403">
        <f t="shared" si="10"/>
        <v>0</v>
      </c>
    </row>
    <row r="66" spans="1:14" x14ac:dyDescent="0.25">
      <c r="A66" s="53" t="s">
        <v>40</v>
      </c>
      <c r="B66" s="308"/>
      <c r="C66" s="309"/>
      <c r="D66" s="391"/>
      <c r="E66" s="308"/>
      <c r="F66" s="392"/>
      <c r="G66" s="308"/>
      <c r="H66" s="391"/>
      <c r="I66" s="401">
        <f t="shared" si="7"/>
        <v>0</v>
      </c>
      <c r="J66" s="402">
        <f t="shared" si="8"/>
        <v>0</v>
      </c>
      <c r="K66" s="402">
        <f t="shared" si="9"/>
        <v>0</v>
      </c>
      <c r="L66" s="403">
        <f t="shared" si="10"/>
        <v>0</v>
      </c>
    </row>
    <row r="67" spans="1:14" x14ac:dyDescent="0.25">
      <c r="A67" s="53" t="s">
        <v>41</v>
      </c>
      <c r="B67" s="308"/>
      <c r="C67" s="309"/>
      <c r="D67" s="391"/>
      <c r="E67" s="308"/>
      <c r="F67" s="392"/>
      <c r="G67" s="308"/>
      <c r="H67" s="391"/>
      <c r="I67" s="401">
        <f t="shared" si="7"/>
        <v>0</v>
      </c>
      <c r="J67" s="402">
        <f t="shared" si="8"/>
        <v>0</v>
      </c>
      <c r="K67" s="402">
        <f t="shared" si="9"/>
        <v>0</v>
      </c>
      <c r="L67" s="403">
        <f t="shared" si="10"/>
        <v>0</v>
      </c>
    </row>
    <row r="68" spans="1:14" x14ac:dyDescent="0.25">
      <c r="A68" s="53" t="s">
        <v>42</v>
      </c>
      <c r="B68" s="308"/>
      <c r="C68" s="309"/>
      <c r="D68" s="391"/>
      <c r="E68" s="308"/>
      <c r="F68" s="392"/>
      <c r="G68" s="308"/>
      <c r="H68" s="391"/>
      <c r="I68" s="401">
        <f t="shared" si="7"/>
        <v>0</v>
      </c>
      <c r="J68" s="402">
        <f t="shared" si="8"/>
        <v>0</v>
      </c>
      <c r="K68" s="402">
        <f t="shared" si="9"/>
        <v>0</v>
      </c>
      <c r="L68" s="403">
        <f t="shared" si="10"/>
        <v>0</v>
      </c>
    </row>
    <row r="69" spans="1:14" x14ac:dyDescent="0.25">
      <c r="A69" s="53" t="s">
        <v>43</v>
      </c>
      <c r="B69" s="308"/>
      <c r="C69" s="309"/>
      <c r="D69" s="391"/>
      <c r="E69" s="308"/>
      <c r="F69" s="392"/>
      <c r="G69" s="308"/>
      <c r="H69" s="391"/>
      <c r="I69" s="401">
        <f t="shared" si="7"/>
        <v>0</v>
      </c>
      <c r="J69" s="402">
        <f t="shared" si="8"/>
        <v>0</v>
      </c>
      <c r="K69" s="402">
        <f t="shared" si="9"/>
        <v>0</v>
      </c>
      <c r="L69" s="403">
        <f t="shared" si="10"/>
        <v>0</v>
      </c>
    </row>
    <row r="70" spans="1:14" x14ac:dyDescent="0.25">
      <c r="A70" s="53" t="s">
        <v>44</v>
      </c>
      <c r="B70" s="308"/>
      <c r="C70" s="309"/>
      <c r="D70" s="391"/>
      <c r="E70" s="308"/>
      <c r="F70" s="392"/>
      <c r="G70" s="308"/>
      <c r="H70" s="391"/>
      <c r="I70" s="401">
        <f t="shared" si="7"/>
        <v>0</v>
      </c>
      <c r="J70" s="402">
        <f t="shared" si="8"/>
        <v>0</v>
      </c>
      <c r="K70" s="402">
        <f t="shared" si="9"/>
        <v>0</v>
      </c>
      <c r="L70" s="403">
        <f t="shared" si="10"/>
        <v>0</v>
      </c>
    </row>
    <row r="71" spans="1:14" x14ac:dyDescent="0.25">
      <c r="A71" s="54" t="s">
        <v>45</v>
      </c>
      <c r="B71" s="308"/>
      <c r="C71" s="309"/>
      <c r="D71" s="391"/>
      <c r="E71" s="308"/>
      <c r="F71" s="392"/>
      <c r="G71" s="308"/>
      <c r="H71" s="391"/>
      <c r="I71" s="401">
        <f t="shared" si="7"/>
        <v>0</v>
      </c>
      <c r="J71" s="402">
        <f t="shared" si="8"/>
        <v>0</v>
      </c>
      <c r="K71" s="402">
        <f t="shared" si="9"/>
        <v>0</v>
      </c>
      <c r="L71" s="403">
        <f t="shared" si="10"/>
        <v>0</v>
      </c>
    </row>
    <row r="72" spans="1:14" x14ac:dyDescent="0.25">
      <c r="A72" s="53" t="s">
        <v>46</v>
      </c>
      <c r="B72" s="308"/>
      <c r="C72" s="309"/>
      <c r="D72" s="391"/>
      <c r="E72" s="308"/>
      <c r="F72" s="392"/>
      <c r="G72" s="308"/>
      <c r="H72" s="391"/>
      <c r="I72" s="401">
        <f t="shared" si="7"/>
        <v>0</v>
      </c>
      <c r="J72" s="402">
        <f t="shared" si="8"/>
        <v>0</v>
      </c>
      <c r="K72" s="402">
        <f t="shared" si="9"/>
        <v>0</v>
      </c>
      <c r="L72" s="403">
        <f t="shared" si="10"/>
        <v>0</v>
      </c>
    </row>
    <row r="73" spans="1:14" x14ac:dyDescent="0.25">
      <c r="A73" s="55" t="s">
        <v>34</v>
      </c>
      <c r="B73" s="398">
        <f t="shared" ref="B73:H73" si="11">SUM(B61:B72)</f>
        <v>0</v>
      </c>
      <c r="C73" s="399">
        <f t="shared" si="11"/>
        <v>0</v>
      </c>
      <c r="D73" s="400">
        <f t="shared" si="11"/>
        <v>0</v>
      </c>
      <c r="E73" s="398">
        <f t="shared" si="11"/>
        <v>0</v>
      </c>
      <c r="F73" s="404">
        <f t="shared" si="11"/>
        <v>0</v>
      </c>
      <c r="G73" s="398">
        <f t="shared" si="11"/>
        <v>0</v>
      </c>
      <c r="H73" s="400">
        <f t="shared" si="11"/>
        <v>0</v>
      </c>
      <c r="I73" s="398">
        <f>SUM(I61:I72)</f>
        <v>0</v>
      </c>
      <c r="J73" s="399">
        <f t="shared" ref="J73:K73" si="12">SUM(J61:J72)</f>
        <v>0</v>
      </c>
      <c r="K73" s="399">
        <f t="shared" si="12"/>
        <v>0</v>
      </c>
      <c r="L73" s="400">
        <f>SUM(L61:L72)</f>
        <v>0</v>
      </c>
    </row>
    <row r="74" spans="1:14" x14ac:dyDescent="0.25">
      <c r="B74" s="2"/>
      <c r="C74" s="2"/>
      <c r="D74" s="2"/>
    </row>
    <row r="75" spans="1:14" x14ac:dyDescent="0.25">
      <c r="A75" s="204" t="s">
        <v>125</v>
      </c>
      <c r="B75" s="2"/>
      <c r="C75" s="2"/>
      <c r="D75" s="2"/>
      <c r="G75" s="2"/>
      <c r="H75" s="2"/>
      <c r="I75" s="2"/>
      <c r="J75" s="2"/>
    </row>
    <row r="76" spans="1:14" x14ac:dyDescent="0.25">
      <c r="A76" s="204"/>
      <c r="B76" s="2"/>
      <c r="C76" s="2"/>
      <c r="D76" s="2"/>
    </row>
    <row r="79" spans="1:14" x14ac:dyDescent="0.25">
      <c r="A79" s="73" t="s">
        <v>68</v>
      </c>
      <c r="B79" s="73"/>
      <c r="C79" s="73"/>
      <c r="D79" s="73"/>
      <c r="E79" s="73"/>
      <c r="F79" s="73"/>
      <c r="G79" s="73"/>
      <c r="H79" s="73"/>
      <c r="I79" s="73"/>
      <c r="J79" s="73"/>
      <c r="K79" s="73"/>
      <c r="L79" s="73"/>
      <c r="M79" s="73"/>
      <c r="N79" s="73"/>
    </row>
    <row r="80" spans="1:14" x14ac:dyDescent="0.25">
      <c r="A80" s="73" t="s">
        <v>78</v>
      </c>
      <c r="B80" s="73"/>
      <c r="C80" s="73"/>
      <c r="D80" s="73"/>
      <c r="E80" s="73"/>
      <c r="F80" s="73"/>
      <c r="G80" s="73"/>
      <c r="H80" s="73"/>
      <c r="I80" s="73"/>
      <c r="J80" s="73"/>
      <c r="K80" s="73"/>
      <c r="L80" s="73"/>
      <c r="M80" s="73"/>
      <c r="N80" s="73"/>
    </row>
    <row r="81" spans="1:14" x14ac:dyDescent="0.25">
      <c r="A81" s="73" t="s">
        <v>121</v>
      </c>
      <c r="B81" s="73"/>
      <c r="C81" s="213"/>
      <c r="D81" s="213"/>
      <c r="E81" s="73"/>
      <c r="F81" s="73"/>
      <c r="G81" s="73"/>
      <c r="H81" s="73"/>
      <c r="I81" s="73"/>
      <c r="J81" s="73"/>
      <c r="K81" s="73"/>
      <c r="L81" s="73"/>
      <c r="M81" s="73"/>
      <c r="N81" s="73"/>
    </row>
  </sheetData>
  <mergeCells count="18">
    <mergeCell ref="A14:N14"/>
    <mergeCell ref="I16:L16"/>
    <mergeCell ref="I17:L17"/>
    <mergeCell ref="B17:D17"/>
    <mergeCell ref="E17:F17"/>
    <mergeCell ref="G17:H17"/>
    <mergeCell ref="B16:D16"/>
    <mergeCell ref="G16:H16"/>
    <mergeCell ref="E16:F16"/>
    <mergeCell ref="B58:D58"/>
    <mergeCell ref="E58:F58"/>
    <mergeCell ref="G58:H58"/>
    <mergeCell ref="I58:L58"/>
    <mergeCell ref="A55:N55"/>
    <mergeCell ref="B57:D57"/>
    <mergeCell ref="E57:F57"/>
    <mergeCell ref="G57:H57"/>
    <mergeCell ref="I57:L57"/>
  </mergeCells>
  <phoneticPr fontId="3" type="noConversion"/>
  <conditionalFormatting sqref="A34:A36 G10:H11 J3:J6">
    <cfRule type="cellIs" dxfId="7" priority="4" stopIfTrue="1" operator="lessThan">
      <formula>0</formula>
    </cfRule>
  </conditionalFormatting>
  <conditionalFormatting sqref="A75:A77 G51:H52 J46:J47">
    <cfRule type="cellIs" dxfId="6" priority="3" stopIfTrue="1" operator="lessThan">
      <formula>0</formula>
    </cfRule>
  </conditionalFormatting>
  <conditionalFormatting sqref="I42:IV43">
    <cfRule type="cellIs" dxfId="5" priority="2" stopIfTrue="1" operator="lessThan">
      <formula>0</formula>
    </cfRule>
  </conditionalFormatting>
  <conditionalFormatting sqref="A43:B43">
    <cfRule type="cellIs" dxfId="4" priority="1" stopIfTrue="1" operator="lessThan">
      <formula>0</formula>
    </cfRule>
  </conditionalFormatting>
  <hyperlinks>
    <hyperlink ref="A34" location="SUMMARY!A1" display="Summary"/>
    <hyperlink ref="A75" location="SUMMARY!A1" display="Summary"/>
  </hyperlinks>
  <printOptions horizontalCentered="1"/>
  <pageMargins left="0.5" right="0.5" top="0.5" bottom="0.5" header="0.25" footer="0.25"/>
  <pageSetup scale="8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0000"/>
    <pageSetUpPr fitToPage="1"/>
  </sheetPr>
  <dimension ref="A1:AN58"/>
  <sheetViews>
    <sheetView showGridLines="0" zoomScale="90" zoomScaleNormal="90" workbookViewId="0">
      <pane xSplit="1" ySplit="10" topLeftCell="B11" activePane="bottomRight" state="frozen"/>
      <selection activeCell="I21" sqref="I21"/>
      <selection pane="topRight" activeCell="I21" sqref="I21"/>
      <selection pane="bottomLeft" activeCell="I21" sqref="I21"/>
      <selection pane="bottomRight" activeCell="N31" sqref="N31"/>
    </sheetView>
  </sheetViews>
  <sheetFormatPr defaultColWidth="9.140625" defaultRowHeight="13.5" x14ac:dyDescent="0.2"/>
  <cols>
    <col min="1" max="1" width="13" style="35" customWidth="1"/>
    <col min="2" max="2" width="11.5703125" style="35" bestFit="1" customWidth="1"/>
    <col min="3" max="3" width="9.85546875" style="35" bestFit="1" customWidth="1"/>
    <col min="4" max="4" width="11.5703125" style="35" bestFit="1" customWidth="1"/>
    <col min="5" max="6" width="11.140625" style="35" customWidth="1"/>
    <col min="7" max="7" width="10.28515625" style="35" customWidth="1"/>
    <col min="8" max="8" width="10.85546875" style="35" customWidth="1"/>
    <col min="9" max="12" width="10.7109375" style="35" customWidth="1"/>
    <col min="13" max="14" width="12.140625" style="35" customWidth="1"/>
    <col min="15" max="15" width="13.42578125" style="35" bestFit="1" customWidth="1"/>
    <col min="16" max="16" width="11.85546875" style="35" bestFit="1" customWidth="1"/>
    <col min="17" max="17" width="13.7109375" style="35" bestFit="1" customWidth="1"/>
    <col min="18" max="18" width="9.42578125" style="35" bestFit="1" customWidth="1"/>
    <col min="19" max="19" width="11.28515625" style="35" bestFit="1" customWidth="1"/>
    <col min="20" max="21" width="10.5703125" style="35" customWidth="1"/>
    <col min="22" max="22" width="11.5703125" style="35" bestFit="1" customWidth="1"/>
    <col min="23" max="23" width="11.140625" style="35" bestFit="1" customWidth="1"/>
    <col min="24" max="25" width="11.140625" style="35" customWidth="1"/>
    <col min="26" max="27" width="12.42578125" style="35" customWidth="1"/>
    <col min="28" max="28" width="14.7109375" style="35" bestFit="1" customWidth="1"/>
    <col min="29" max="16384" width="9.140625" style="35"/>
  </cols>
  <sheetData>
    <row r="1" spans="1:40" x14ac:dyDescent="0.25">
      <c r="A1" s="4" t="s">
        <v>12</v>
      </c>
      <c r="B1" s="1"/>
      <c r="D1" s="291" t="s">
        <v>151</v>
      </c>
    </row>
    <row r="2" spans="1:40" x14ac:dyDescent="0.25">
      <c r="A2" s="4" t="str">
        <f>'CWS Admin'!A2</f>
        <v>Fiscal Year</v>
      </c>
      <c r="B2" s="8" t="str">
        <f>Instructions!L13</f>
        <v>Enter FY in #4-</v>
      </c>
      <c r="D2" s="296" t="s">
        <v>287</v>
      </c>
    </row>
    <row r="3" spans="1:40" x14ac:dyDescent="0.25">
      <c r="A3" s="4" t="s">
        <v>109</v>
      </c>
      <c r="B3" s="1"/>
    </row>
    <row r="4" spans="1:40" x14ac:dyDescent="0.25">
      <c r="A4" s="4"/>
      <c r="B4" s="1"/>
    </row>
    <row r="5" spans="1:40" x14ac:dyDescent="0.25">
      <c r="A5" s="17" t="s">
        <v>52</v>
      </c>
      <c r="B5" s="1"/>
    </row>
    <row r="6" spans="1:40" x14ac:dyDescent="0.25">
      <c r="A6" s="17"/>
      <c r="B6" s="1"/>
    </row>
    <row r="7" spans="1:40" x14ac:dyDescent="0.25">
      <c r="A7" s="17"/>
      <c r="B7" s="1"/>
    </row>
    <row r="8" spans="1:40" x14ac:dyDescent="0.2">
      <c r="A8" s="510" t="s">
        <v>110</v>
      </c>
      <c r="B8" s="513" t="s">
        <v>111</v>
      </c>
      <c r="C8" s="514"/>
      <c r="D8" s="515"/>
      <c r="E8" s="513" t="s">
        <v>112</v>
      </c>
      <c r="F8" s="515"/>
      <c r="G8" s="513" t="s">
        <v>113</v>
      </c>
      <c r="H8" s="515"/>
      <c r="I8" s="513" t="s">
        <v>114</v>
      </c>
      <c r="J8" s="515"/>
      <c r="K8" s="513" t="s">
        <v>334</v>
      </c>
      <c r="L8" s="515"/>
      <c r="M8" s="513" t="s">
        <v>115</v>
      </c>
      <c r="N8" s="515"/>
      <c r="O8" s="513" t="s">
        <v>111</v>
      </c>
      <c r="P8" s="514"/>
      <c r="Q8" s="515"/>
      <c r="R8" s="513" t="s">
        <v>112</v>
      </c>
      <c r="S8" s="515"/>
      <c r="T8" s="513" t="s">
        <v>113</v>
      </c>
      <c r="U8" s="515"/>
      <c r="V8" s="513" t="s">
        <v>114</v>
      </c>
      <c r="W8" s="515"/>
      <c r="X8" s="513" t="s">
        <v>334</v>
      </c>
      <c r="Y8" s="515"/>
      <c r="Z8" s="513" t="s">
        <v>115</v>
      </c>
      <c r="AA8" s="515"/>
      <c r="AB8" s="516" t="s">
        <v>34</v>
      </c>
    </row>
    <row r="9" spans="1:40" s="36" customFormat="1" x14ac:dyDescent="0.2">
      <c r="A9" s="511"/>
      <c r="B9" s="96" t="s">
        <v>24</v>
      </c>
      <c r="C9" s="97" t="s">
        <v>27</v>
      </c>
      <c r="D9" s="98" t="s">
        <v>25</v>
      </c>
      <c r="E9" s="96" t="s">
        <v>27</v>
      </c>
      <c r="F9" s="98" t="s">
        <v>25</v>
      </c>
      <c r="G9" s="96" t="s">
        <v>27</v>
      </c>
      <c r="H9" s="98" t="s">
        <v>25</v>
      </c>
      <c r="I9" s="96" t="s">
        <v>27</v>
      </c>
      <c r="J9" s="98" t="s">
        <v>25</v>
      </c>
      <c r="K9" s="96" t="s">
        <v>27</v>
      </c>
      <c r="L9" s="98" t="s">
        <v>25</v>
      </c>
      <c r="M9" s="96" t="s">
        <v>27</v>
      </c>
      <c r="N9" s="98" t="s">
        <v>25</v>
      </c>
      <c r="O9" s="96" t="s">
        <v>24</v>
      </c>
      <c r="P9" s="97" t="s">
        <v>27</v>
      </c>
      <c r="Q9" s="98" t="s">
        <v>25</v>
      </c>
      <c r="R9" s="96" t="s">
        <v>27</v>
      </c>
      <c r="S9" s="98" t="s">
        <v>25</v>
      </c>
      <c r="T9" s="96" t="s">
        <v>27</v>
      </c>
      <c r="U9" s="98" t="s">
        <v>25</v>
      </c>
      <c r="V9" s="96" t="s">
        <v>27</v>
      </c>
      <c r="W9" s="98" t="s">
        <v>25</v>
      </c>
      <c r="X9" s="96" t="s">
        <v>27</v>
      </c>
      <c r="Y9" s="98" t="s">
        <v>25</v>
      </c>
      <c r="Z9" s="96" t="s">
        <v>27</v>
      </c>
      <c r="AA9" s="98" t="s">
        <v>25</v>
      </c>
      <c r="AB9" s="517"/>
    </row>
    <row r="10" spans="1:40" s="93" customFormat="1" ht="12.75" customHeight="1" x14ac:dyDescent="0.2">
      <c r="A10" s="512"/>
      <c r="B10" s="99"/>
      <c r="C10" s="100"/>
      <c r="D10" s="101"/>
      <c r="E10" s="99"/>
      <c r="F10" s="101"/>
      <c r="G10" s="99"/>
      <c r="H10" s="101"/>
      <c r="I10" s="99"/>
      <c r="J10" s="101"/>
      <c r="K10" s="100"/>
      <c r="L10" s="100"/>
      <c r="M10" s="99"/>
      <c r="N10" s="101"/>
      <c r="O10" s="99"/>
      <c r="P10" s="100"/>
      <c r="Q10" s="101"/>
      <c r="R10" s="99"/>
      <c r="S10" s="101"/>
      <c r="T10" s="99"/>
      <c r="U10" s="101"/>
      <c r="V10" s="99"/>
      <c r="W10" s="101"/>
      <c r="X10" s="99"/>
      <c r="Y10" s="101"/>
      <c r="Z10" s="99"/>
      <c r="AA10" s="101"/>
      <c r="AB10" s="518"/>
    </row>
    <row r="11" spans="1:40" x14ac:dyDescent="0.2">
      <c r="A11" s="472" t="s">
        <v>35</v>
      </c>
      <c r="B11" s="468"/>
      <c r="C11" s="469"/>
      <c r="D11" s="470"/>
      <c r="E11" s="468"/>
      <c r="F11" s="470"/>
      <c r="G11" s="468"/>
      <c r="H11" s="470"/>
      <c r="I11" s="468"/>
      <c r="J11" s="470"/>
      <c r="K11" s="469"/>
      <c r="L11" s="469"/>
      <c r="M11" s="468"/>
      <c r="N11" s="470"/>
      <c r="O11" s="468"/>
      <c r="P11" s="469"/>
      <c r="Q11" s="470"/>
      <c r="R11" s="468"/>
      <c r="S11" s="470"/>
      <c r="T11" s="468"/>
      <c r="U11" s="470"/>
      <c r="V11" s="468"/>
      <c r="W11" s="470"/>
      <c r="X11" s="469"/>
      <c r="Y11" s="469"/>
      <c r="Z11" s="468"/>
      <c r="AA11" s="470"/>
      <c r="AB11" s="471">
        <f>SUM(B11:AA11)</f>
        <v>0</v>
      </c>
      <c r="AC11" s="34"/>
      <c r="AD11" s="34"/>
      <c r="AE11" s="34"/>
      <c r="AF11" s="34"/>
      <c r="AG11" s="34"/>
      <c r="AH11" s="34"/>
      <c r="AI11" s="34"/>
      <c r="AJ11" s="34"/>
      <c r="AK11" s="34"/>
      <c r="AL11" s="34"/>
      <c r="AM11" s="34"/>
      <c r="AN11" s="34"/>
    </row>
    <row r="12" spans="1:40" x14ac:dyDescent="0.2">
      <c r="A12" s="472" t="s">
        <v>36</v>
      </c>
      <c r="B12" s="468"/>
      <c r="C12" s="469"/>
      <c r="D12" s="470"/>
      <c r="E12" s="468"/>
      <c r="F12" s="470"/>
      <c r="G12" s="468"/>
      <c r="H12" s="470"/>
      <c r="I12" s="468"/>
      <c r="J12" s="470"/>
      <c r="K12" s="469"/>
      <c r="L12" s="469"/>
      <c r="M12" s="468"/>
      <c r="N12" s="470"/>
      <c r="O12" s="468"/>
      <c r="P12" s="469"/>
      <c r="Q12" s="470"/>
      <c r="R12" s="468"/>
      <c r="S12" s="470"/>
      <c r="T12" s="468"/>
      <c r="U12" s="470"/>
      <c r="V12" s="468"/>
      <c r="W12" s="470"/>
      <c r="X12" s="469"/>
      <c r="Y12" s="469"/>
      <c r="Z12" s="468"/>
      <c r="AA12" s="470"/>
      <c r="AB12" s="471">
        <f t="shared" ref="AB12:AB22" si="0">SUM(B12:AA12)</f>
        <v>0</v>
      </c>
      <c r="AC12" s="34"/>
      <c r="AD12" s="34"/>
      <c r="AE12" s="34"/>
      <c r="AF12" s="34"/>
      <c r="AG12" s="34"/>
      <c r="AH12" s="34"/>
      <c r="AI12" s="34"/>
      <c r="AJ12" s="34"/>
      <c r="AK12" s="34"/>
      <c r="AL12" s="34"/>
      <c r="AM12" s="34"/>
      <c r="AN12" s="34"/>
    </row>
    <row r="13" spans="1:40" x14ac:dyDescent="0.2">
      <c r="A13" s="472" t="s">
        <v>37</v>
      </c>
      <c r="B13" s="468"/>
      <c r="C13" s="469"/>
      <c r="D13" s="470"/>
      <c r="E13" s="468"/>
      <c r="F13" s="470"/>
      <c r="G13" s="468"/>
      <c r="H13" s="470"/>
      <c r="I13" s="468"/>
      <c r="J13" s="470"/>
      <c r="K13" s="469"/>
      <c r="L13" s="469"/>
      <c r="M13" s="468"/>
      <c r="N13" s="470"/>
      <c r="O13" s="468"/>
      <c r="P13" s="469"/>
      <c r="Q13" s="470"/>
      <c r="R13" s="468"/>
      <c r="S13" s="470"/>
      <c r="T13" s="468"/>
      <c r="U13" s="470"/>
      <c r="V13" s="468"/>
      <c r="W13" s="470"/>
      <c r="X13" s="469"/>
      <c r="Y13" s="469"/>
      <c r="Z13" s="468"/>
      <c r="AA13" s="470"/>
      <c r="AB13" s="471">
        <f t="shared" si="0"/>
        <v>0</v>
      </c>
      <c r="AC13" s="34"/>
      <c r="AD13" s="34"/>
      <c r="AE13" s="34"/>
      <c r="AF13" s="34"/>
      <c r="AG13" s="34"/>
      <c r="AH13" s="34"/>
      <c r="AI13" s="34"/>
      <c r="AJ13" s="34"/>
      <c r="AK13" s="34"/>
      <c r="AL13" s="34"/>
      <c r="AM13" s="34"/>
      <c r="AN13" s="34"/>
    </row>
    <row r="14" spans="1:40" x14ac:dyDescent="0.2">
      <c r="A14" s="472" t="s">
        <v>38</v>
      </c>
      <c r="B14" s="468"/>
      <c r="C14" s="469"/>
      <c r="D14" s="470"/>
      <c r="E14" s="468"/>
      <c r="F14" s="470"/>
      <c r="G14" s="468"/>
      <c r="H14" s="470"/>
      <c r="I14" s="468"/>
      <c r="J14" s="470"/>
      <c r="K14" s="469"/>
      <c r="L14" s="469"/>
      <c r="M14" s="468"/>
      <c r="N14" s="470"/>
      <c r="O14" s="468"/>
      <c r="P14" s="469"/>
      <c r="Q14" s="470"/>
      <c r="R14" s="468"/>
      <c r="S14" s="470"/>
      <c r="T14" s="468"/>
      <c r="U14" s="470"/>
      <c r="V14" s="468"/>
      <c r="W14" s="470"/>
      <c r="X14" s="469"/>
      <c r="Y14" s="469"/>
      <c r="Z14" s="468"/>
      <c r="AA14" s="470"/>
      <c r="AB14" s="471">
        <f t="shared" si="0"/>
        <v>0</v>
      </c>
      <c r="AC14" s="34"/>
      <c r="AD14" s="34"/>
      <c r="AE14" s="34"/>
      <c r="AF14" s="34"/>
      <c r="AG14" s="34"/>
      <c r="AH14" s="34"/>
      <c r="AI14" s="34"/>
      <c r="AJ14" s="34"/>
      <c r="AK14" s="34"/>
      <c r="AL14" s="34"/>
      <c r="AM14" s="34"/>
      <c r="AN14" s="34"/>
    </row>
    <row r="15" spans="1:40" x14ac:dyDescent="0.2">
      <c r="A15" s="472" t="s">
        <v>39</v>
      </c>
      <c r="B15" s="468"/>
      <c r="C15" s="469"/>
      <c r="D15" s="470"/>
      <c r="E15" s="468"/>
      <c r="F15" s="470"/>
      <c r="G15" s="468"/>
      <c r="H15" s="470"/>
      <c r="I15" s="468"/>
      <c r="J15" s="470"/>
      <c r="K15" s="469"/>
      <c r="L15" s="469"/>
      <c r="M15" s="468"/>
      <c r="N15" s="470"/>
      <c r="O15" s="468"/>
      <c r="P15" s="469"/>
      <c r="Q15" s="470"/>
      <c r="R15" s="468"/>
      <c r="S15" s="470"/>
      <c r="T15" s="468"/>
      <c r="U15" s="470"/>
      <c r="V15" s="468"/>
      <c r="W15" s="470"/>
      <c r="X15" s="469"/>
      <c r="Y15" s="469"/>
      <c r="Z15" s="468"/>
      <c r="AA15" s="470"/>
      <c r="AB15" s="471">
        <f t="shared" si="0"/>
        <v>0</v>
      </c>
      <c r="AC15" s="34"/>
      <c r="AD15" s="34"/>
      <c r="AE15" s="34"/>
      <c r="AF15" s="34"/>
      <c r="AG15" s="34"/>
      <c r="AH15" s="34"/>
      <c r="AI15" s="34"/>
      <c r="AJ15" s="34"/>
      <c r="AK15" s="34"/>
      <c r="AL15" s="34"/>
      <c r="AM15" s="34"/>
      <c r="AN15" s="34"/>
    </row>
    <row r="16" spans="1:40" x14ac:dyDescent="0.2">
      <c r="A16" s="472" t="s">
        <v>40</v>
      </c>
      <c r="B16" s="468"/>
      <c r="C16" s="469"/>
      <c r="D16" s="470"/>
      <c r="E16" s="468"/>
      <c r="F16" s="470"/>
      <c r="G16" s="468"/>
      <c r="H16" s="470"/>
      <c r="I16" s="468"/>
      <c r="J16" s="470"/>
      <c r="K16" s="469"/>
      <c r="L16" s="469"/>
      <c r="M16" s="468"/>
      <c r="N16" s="470"/>
      <c r="O16" s="468"/>
      <c r="P16" s="469"/>
      <c r="Q16" s="470"/>
      <c r="R16" s="468"/>
      <c r="S16" s="470"/>
      <c r="T16" s="468"/>
      <c r="U16" s="470"/>
      <c r="V16" s="468"/>
      <c r="W16" s="470"/>
      <c r="X16" s="469"/>
      <c r="Y16" s="469"/>
      <c r="Z16" s="468"/>
      <c r="AA16" s="470"/>
      <c r="AB16" s="471">
        <f t="shared" si="0"/>
        <v>0</v>
      </c>
      <c r="AC16" s="34"/>
      <c r="AD16" s="34"/>
      <c r="AE16" s="34"/>
      <c r="AF16" s="34"/>
      <c r="AG16" s="34"/>
      <c r="AH16" s="34"/>
      <c r="AI16" s="34"/>
      <c r="AJ16" s="34"/>
      <c r="AK16" s="34"/>
      <c r="AL16" s="34"/>
      <c r="AM16" s="34"/>
      <c r="AN16" s="34"/>
    </row>
    <row r="17" spans="1:40" x14ac:dyDescent="0.2">
      <c r="A17" s="472" t="s">
        <v>41</v>
      </c>
      <c r="B17" s="468"/>
      <c r="C17" s="469"/>
      <c r="D17" s="470"/>
      <c r="E17" s="468"/>
      <c r="F17" s="470"/>
      <c r="G17" s="468"/>
      <c r="H17" s="470"/>
      <c r="I17" s="468"/>
      <c r="J17" s="470"/>
      <c r="K17" s="469"/>
      <c r="L17" s="469"/>
      <c r="M17" s="468"/>
      <c r="N17" s="470"/>
      <c r="O17" s="468"/>
      <c r="P17" s="469"/>
      <c r="Q17" s="470"/>
      <c r="R17" s="468"/>
      <c r="S17" s="470"/>
      <c r="T17" s="468"/>
      <c r="U17" s="470"/>
      <c r="V17" s="468"/>
      <c r="W17" s="470"/>
      <c r="X17" s="469"/>
      <c r="Y17" s="469"/>
      <c r="Z17" s="468"/>
      <c r="AA17" s="470"/>
      <c r="AB17" s="471">
        <f t="shared" si="0"/>
        <v>0</v>
      </c>
      <c r="AC17" s="34"/>
      <c r="AD17" s="34"/>
      <c r="AE17" s="34"/>
      <c r="AF17" s="34"/>
      <c r="AG17" s="34"/>
      <c r="AH17" s="34"/>
      <c r="AI17" s="34"/>
      <c r="AJ17" s="34"/>
      <c r="AK17" s="34"/>
      <c r="AL17" s="34"/>
      <c r="AM17" s="34"/>
      <c r="AN17" s="34"/>
    </row>
    <row r="18" spans="1:40" x14ac:dyDescent="0.2">
      <c r="A18" s="472" t="s">
        <v>42</v>
      </c>
      <c r="B18" s="468"/>
      <c r="C18" s="469"/>
      <c r="D18" s="470"/>
      <c r="E18" s="468"/>
      <c r="F18" s="470"/>
      <c r="G18" s="468"/>
      <c r="H18" s="470"/>
      <c r="I18" s="468"/>
      <c r="J18" s="470"/>
      <c r="K18" s="469"/>
      <c r="L18" s="469"/>
      <c r="M18" s="468"/>
      <c r="N18" s="470"/>
      <c r="O18" s="468"/>
      <c r="P18" s="469"/>
      <c r="Q18" s="470"/>
      <c r="R18" s="468"/>
      <c r="S18" s="470"/>
      <c r="T18" s="468"/>
      <c r="U18" s="470"/>
      <c r="V18" s="468"/>
      <c r="W18" s="470"/>
      <c r="X18" s="469"/>
      <c r="Y18" s="469"/>
      <c r="Z18" s="468"/>
      <c r="AA18" s="470"/>
      <c r="AB18" s="471">
        <f t="shared" si="0"/>
        <v>0</v>
      </c>
      <c r="AC18" s="34"/>
      <c r="AD18" s="34"/>
      <c r="AE18" s="34"/>
      <c r="AF18" s="34"/>
      <c r="AG18" s="34"/>
      <c r="AH18" s="34"/>
      <c r="AI18" s="34"/>
      <c r="AJ18" s="34"/>
      <c r="AK18" s="34"/>
      <c r="AL18" s="34"/>
      <c r="AM18" s="34"/>
      <c r="AN18" s="34"/>
    </row>
    <row r="19" spans="1:40" x14ac:dyDescent="0.2">
      <c r="A19" s="472" t="s">
        <v>43</v>
      </c>
      <c r="B19" s="468"/>
      <c r="C19" s="469"/>
      <c r="D19" s="470"/>
      <c r="E19" s="468"/>
      <c r="F19" s="470"/>
      <c r="G19" s="468"/>
      <c r="H19" s="470"/>
      <c r="I19" s="468"/>
      <c r="J19" s="470"/>
      <c r="K19" s="469"/>
      <c r="L19" s="469"/>
      <c r="M19" s="468"/>
      <c r="N19" s="470"/>
      <c r="O19" s="468"/>
      <c r="P19" s="469"/>
      <c r="Q19" s="470"/>
      <c r="R19" s="468"/>
      <c r="S19" s="470"/>
      <c r="T19" s="468"/>
      <c r="U19" s="470"/>
      <c r="V19" s="468"/>
      <c r="W19" s="470"/>
      <c r="X19" s="469"/>
      <c r="Y19" s="469"/>
      <c r="Z19" s="468"/>
      <c r="AA19" s="470"/>
      <c r="AB19" s="471">
        <f t="shared" si="0"/>
        <v>0</v>
      </c>
      <c r="AC19" s="34"/>
      <c r="AD19" s="34"/>
      <c r="AE19" s="34"/>
      <c r="AF19" s="34"/>
      <c r="AG19" s="34"/>
      <c r="AH19" s="34"/>
      <c r="AI19" s="34"/>
      <c r="AJ19" s="34"/>
      <c r="AK19" s="34"/>
      <c r="AL19" s="34"/>
      <c r="AM19" s="34"/>
      <c r="AN19" s="34"/>
    </row>
    <row r="20" spans="1:40" x14ac:dyDescent="0.2">
      <c r="A20" s="472" t="s">
        <v>44</v>
      </c>
      <c r="B20" s="468"/>
      <c r="C20" s="469"/>
      <c r="D20" s="470"/>
      <c r="E20" s="468"/>
      <c r="F20" s="470"/>
      <c r="G20" s="468"/>
      <c r="H20" s="470"/>
      <c r="I20" s="468"/>
      <c r="J20" s="470"/>
      <c r="K20" s="469"/>
      <c r="L20" s="469"/>
      <c r="M20" s="468"/>
      <c r="N20" s="470"/>
      <c r="O20" s="468"/>
      <c r="P20" s="469"/>
      <c r="Q20" s="470"/>
      <c r="R20" s="468"/>
      <c r="S20" s="470"/>
      <c r="T20" s="468"/>
      <c r="U20" s="470"/>
      <c r="V20" s="468"/>
      <c r="W20" s="470"/>
      <c r="X20" s="469"/>
      <c r="Y20" s="469"/>
      <c r="Z20" s="468"/>
      <c r="AA20" s="470"/>
      <c r="AB20" s="471">
        <f t="shared" si="0"/>
        <v>0</v>
      </c>
      <c r="AC20" s="34"/>
      <c r="AD20" s="34"/>
      <c r="AE20" s="34"/>
      <c r="AF20" s="34"/>
      <c r="AG20" s="34"/>
      <c r="AH20" s="34"/>
      <c r="AI20" s="34"/>
      <c r="AJ20" s="34"/>
      <c r="AK20" s="34"/>
      <c r="AL20" s="34"/>
      <c r="AM20" s="34"/>
      <c r="AN20" s="34"/>
    </row>
    <row r="21" spans="1:40" x14ac:dyDescent="0.2">
      <c r="A21" s="472" t="s">
        <v>45</v>
      </c>
      <c r="B21" s="468"/>
      <c r="C21" s="469"/>
      <c r="D21" s="470"/>
      <c r="E21" s="468"/>
      <c r="F21" s="470"/>
      <c r="G21" s="468"/>
      <c r="H21" s="470"/>
      <c r="I21" s="468"/>
      <c r="J21" s="470"/>
      <c r="K21" s="469"/>
      <c r="L21" s="469"/>
      <c r="M21" s="468"/>
      <c r="N21" s="470"/>
      <c r="O21" s="468"/>
      <c r="P21" s="469"/>
      <c r="Q21" s="470"/>
      <c r="R21" s="468"/>
      <c r="S21" s="470"/>
      <c r="T21" s="468"/>
      <c r="U21" s="470"/>
      <c r="V21" s="468"/>
      <c r="W21" s="470"/>
      <c r="X21" s="469"/>
      <c r="Y21" s="469"/>
      <c r="Z21" s="468"/>
      <c r="AA21" s="470"/>
      <c r="AB21" s="471">
        <f t="shared" si="0"/>
        <v>0</v>
      </c>
      <c r="AC21" s="34"/>
      <c r="AD21" s="34"/>
      <c r="AE21" s="34"/>
      <c r="AF21" s="34"/>
      <c r="AG21" s="34"/>
      <c r="AH21" s="34"/>
      <c r="AI21" s="34"/>
      <c r="AJ21" s="34"/>
      <c r="AK21" s="34"/>
      <c r="AL21" s="34"/>
      <c r="AM21" s="34"/>
      <c r="AN21" s="34"/>
    </row>
    <row r="22" spans="1:40" x14ac:dyDescent="0.2">
      <c r="A22" s="472" t="s">
        <v>46</v>
      </c>
      <c r="B22" s="468"/>
      <c r="C22" s="469"/>
      <c r="D22" s="470"/>
      <c r="E22" s="468"/>
      <c r="F22" s="470"/>
      <c r="G22" s="468"/>
      <c r="H22" s="470"/>
      <c r="I22" s="468"/>
      <c r="J22" s="470"/>
      <c r="K22" s="469"/>
      <c r="L22" s="469"/>
      <c r="M22" s="468"/>
      <c r="N22" s="470"/>
      <c r="O22" s="468"/>
      <c r="P22" s="469"/>
      <c r="Q22" s="469"/>
      <c r="R22" s="468"/>
      <c r="S22" s="470"/>
      <c r="T22" s="468"/>
      <c r="U22" s="470"/>
      <c r="V22" s="468"/>
      <c r="W22" s="470"/>
      <c r="X22" s="469"/>
      <c r="Y22" s="469"/>
      <c r="Z22" s="468"/>
      <c r="AA22" s="470"/>
      <c r="AB22" s="471">
        <f t="shared" si="0"/>
        <v>0</v>
      </c>
      <c r="AC22" s="34"/>
      <c r="AD22" s="34"/>
      <c r="AE22" s="34"/>
      <c r="AF22" s="34"/>
      <c r="AG22" s="34"/>
      <c r="AH22" s="34"/>
      <c r="AI22" s="34"/>
      <c r="AJ22" s="34"/>
      <c r="AK22" s="34"/>
      <c r="AL22" s="34"/>
      <c r="AM22" s="34"/>
      <c r="AN22" s="34"/>
    </row>
    <row r="23" spans="1:40" s="95" customFormat="1" ht="12.75" x14ac:dyDescent="0.2">
      <c r="A23" s="102" t="s">
        <v>34</v>
      </c>
      <c r="B23" s="103">
        <f>SUM(B11:B22)</f>
        <v>0</v>
      </c>
      <c r="C23" s="104">
        <f t="shared" ref="C23:AB23" si="1">SUM(C11:C22)</f>
        <v>0</v>
      </c>
      <c r="D23" s="105">
        <f t="shared" si="1"/>
        <v>0</v>
      </c>
      <c r="E23" s="103">
        <f t="shared" si="1"/>
        <v>0</v>
      </c>
      <c r="F23" s="105">
        <f t="shared" si="1"/>
        <v>0</v>
      </c>
      <c r="G23" s="103">
        <f t="shared" si="1"/>
        <v>0</v>
      </c>
      <c r="H23" s="105">
        <f t="shared" si="1"/>
        <v>0</v>
      </c>
      <c r="I23" s="103">
        <f t="shared" si="1"/>
        <v>0</v>
      </c>
      <c r="J23" s="105">
        <f t="shared" si="1"/>
        <v>0</v>
      </c>
      <c r="K23" s="103">
        <f t="shared" si="1"/>
        <v>0</v>
      </c>
      <c r="L23" s="105">
        <f t="shared" si="1"/>
        <v>0</v>
      </c>
      <c r="M23" s="103">
        <f t="shared" si="1"/>
        <v>0</v>
      </c>
      <c r="N23" s="105">
        <f t="shared" si="1"/>
        <v>0</v>
      </c>
      <c r="O23" s="103">
        <f t="shared" si="1"/>
        <v>0</v>
      </c>
      <c r="P23" s="104">
        <f t="shared" si="1"/>
        <v>0</v>
      </c>
      <c r="Q23" s="105">
        <f t="shared" si="1"/>
        <v>0</v>
      </c>
      <c r="R23" s="103">
        <f t="shared" si="1"/>
        <v>0</v>
      </c>
      <c r="S23" s="105">
        <f t="shared" si="1"/>
        <v>0</v>
      </c>
      <c r="T23" s="103">
        <f t="shared" si="1"/>
        <v>0</v>
      </c>
      <c r="U23" s="105">
        <f t="shared" si="1"/>
        <v>0</v>
      </c>
      <c r="V23" s="103">
        <f t="shared" si="1"/>
        <v>0</v>
      </c>
      <c r="W23" s="105">
        <f t="shared" si="1"/>
        <v>0</v>
      </c>
      <c r="X23" s="103">
        <f t="shared" si="1"/>
        <v>0</v>
      </c>
      <c r="Y23" s="105">
        <f t="shared" si="1"/>
        <v>0</v>
      </c>
      <c r="Z23" s="103">
        <f t="shared" si="1"/>
        <v>0</v>
      </c>
      <c r="AA23" s="105">
        <f t="shared" si="1"/>
        <v>0</v>
      </c>
      <c r="AB23" s="106">
        <f t="shared" si="1"/>
        <v>0</v>
      </c>
      <c r="AC23" s="38"/>
      <c r="AD23" s="38"/>
      <c r="AE23" s="38"/>
      <c r="AF23" s="38"/>
      <c r="AG23" s="38"/>
      <c r="AH23" s="38"/>
      <c r="AI23" s="38"/>
      <c r="AJ23" s="38"/>
      <c r="AK23" s="38"/>
      <c r="AL23" s="38"/>
      <c r="AM23" s="38"/>
      <c r="AN23" s="38"/>
    </row>
    <row r="25" spans="1:40" x14ac:dyDescent="0.2">
      <c r="A25" s="204" t="s">
        <v>125</v>
      </c>
    </row>
    <row r="26" spans="1:40" x14ac:dyDescent="0.2">
      <c r="A26" s="204"/>
    </row>
    <row r="27" spans="1:40" x14ac:dyDescent="0.25">
      <c r="A27" s="1"/>
    </row>
    <row r="28" spans="1:40" x14ac:dyDescent="0.25">
      <c r="A28" s="4" t="s">
        <v>68</v>
      </c>
    </row>
    <row r="29" spans="1:40" x14ac:dyDescent="0.25">
      <c r="A29" s="4" t="s">
        <v>120</v>
      </c>
    </row>
    <row r="30" spans="1:40" x14ac:dyDescent="0.2">
      <c r="D30" s="207"/>
      <c r="E30" s="207"/>
      <c r="F30" s="207"/>
    </row>
    <row r="31" spans="1:40" x14ac:dyDescent="0.2">
      <c r="D31" s="34"/>
      <c r="E31" s="34"/>
      <c r="F31" s="34"/>
    </row>
    <row r="32" spans="1:40" x14ac:dyDescent="0.2">
      <c r="D32" s="34"/>
      <c r="E32" s="34"/>
      <c r="F32" s="34"/>
    </row>
    <row r="33" spans="1:28" x14ac:dyDescent="0.2">
      <c r="E33" s="34"/>
      <c r="F33" s="34"/>
    </row>
    <row r="34" spans="1:28" x14ac:dyDescent="0.25">
      <c r="A34" s="300"/>
      <c r="B34" s="300"/>
      <c r="C34" s="300"/>
      <c r="D34" s="300"/>
      <c r="E34" s="300"/>
      <c r="F34" s="300"/>
      <c r="G34" s="300"/>
      <c r="H34" s="300"/>
      <c r="I34" s="305"/>
      <c r="J34" s="305"/>
      <c r="K34" s="305"/>
      <c r="L34" s="305"/>
      <c r="M34" s="305"/>
      <c r="N34" s="306"/>
      <c r="O34" s="306"/>
      <c r="P34" s="306"/>
      <c r="Q34" s="306"/>
      <c r="R34" s="306"/>
      <c r="S34" s="305"/>
      <c r="T34" s="305"/>
      <c r="U34" s="307"/>
      <c r="V34" s="307"/>
      <c r="W34" s="307"/>
      <c r="X34" s="307"/>
      <c r="Y34" s="307"/>
      <c r="Z34" s="307"/>
      <c r="AA34" s="307"/>
      <c r="AB34" s="307"/>
    </row>
    <row r="35" spans="1:28" x14ac:dyDescent="0.25">
      <c r="A35" s="4" t="s">
        <v>289</v>
      </c>
      <c r="B35" s="4" t="str">
        <f>Instructions!L14</f>
        <v>Enter FY in #4-</v>
      </c>
      <c r="C35" s="9"/>
      <c r="D35" s="9"/>
      <c r="E35" s="9"/>
      <c r="F35" s="9"/>
      <c r="G35" s="9"/>
      <c r="H35" s="9"/>
      <c r="I35" s="1"/>
      <c r="J35" s="1"/>
      <c r="K35" s="1"/>
      <c r="L35" s="1"/>
      <c r="M35" s="1"/>
      <c r="N35" s="39"/>
      <c r="O35" s="39"/>
      <c r="P35" s="39"/>
      <c r="Q35" s="39"/>
      <c r="R35" s="39"/>
      <c r="S35" s="1"/>
      <c r="T35" s="1"/>
    </row>
    <row r="37" spans="1:28" x14ac:dyDescent="0.2">
      <c r="A37" s="510" t="s">
        <v>110</v>
      </c>
      <c r="B37" s="513" t="s">
        <v>111</v>
      </c>
      <c r="C37" s="514"/>
      <c r="D37" s="515"/>
      <c r="E37" s="513" t="s">
        <v>112</v>
      </c>
      <c r="F37" s="515"/>
      <c r="G37" s="513" t="s">
        <v>113</v>
      </c>
      <c r="H37" s="515"/>
      <c r="I37" s="513" t="s">
        <v>114</v>
      </c>
      <c r="J37" s="515"/>
      <c r="K37" s="513" t="s">
        <v>334</v>
      </c>
      <c r="L37" s="515"/>
      <c r="M37" s="513" t="s">
        <v>115</v>
      </c>
      <c r="N37" s="515"/>
      <c r="O37" s="513" t="s">
        <v>111</v>
      </c>
      <c r="P37" s="514"/>
      <c r="Q37" s="515"/>
      <c r="R37" s="513" t="s">
        <v>112</v>
      </c>
      <c r="S37" s="515"/>
      <c r="T37" s="513" t="s">
        <v>113</v>
      </c>
      <c r="U37" s="515"/>
      <c r="V37" s="513" t="s">
        <v>114</v>
      </c>
      <c r="W37" s="515"/>
      <c r="X37" s="513" t="s">
        <v>334</v>
      </c>
      <c r="Y37" s="515"/>
      <c r="Z37" s="513" t="s">
        <v>115</v>
      </c>
      <c r="AA37" s="515"/>
      <c r="AB37" s="516" t="s">
        <v>34</v>
      </c>
    </row>
    <row r="38" spans="1:28" x14ac:dyDescent="0.2">
      <c r="A38" s="511"/>
      <c r="B38" s="96" t="s">
        <v>24</v>
      </c>
      <c r="C38" s="97" t="s">
        <v>27</v>
      </c>
      <c r="D38" s="98" t="s">
        <v>25</v>
      </c>
      <c r="E38" s="96" t="s">
        <v>27</v>
      </c>
      <c r="F38" s="98" t="s">
        <v>25</v>
      </c>
      <c r="G38" s="96" t="s">
        <v>27</v>
      </c>
      <c r="H38" s="98" t="s">
        <v>25</v>
      </c>
      <c r="I38" s="96" t="s">
        <v>27</v>
      </c>
      <c r="J38" s="98" t="s">
        <v>25</v>
      </c>
      <c r="K38" s="96" t="s">
        <v>27</v>
      </c>
      <c r="L38" s="98" t="s">
        <v>25</v>
      </c>
      <c r="M38" s="96" t="s">
        <v>27</v>
      </c>
      <c r="N38" s="98" t="s">
        <v>25</v>
      </c>
      <c r="O38" s="96" t="s">
        <v>24</v>
      </c>
      <c r="P38" s="97" t="s">
        <v>27</v>
      </c>
      <c r="Q38" s="98" t="s">
        <v>25</v>
      </c>
      <c r="R38" s="96" t="s">
        <v>27</v>
      </c>
      <c r="S38" s="98" t="s">
        <v>25</v>
      </c>
      <c r="T38" s="96" t="s">
        <v>27</v>
      </c>
      <c r="U38" s="98" t="s">
        <v>25</v>
      </c>
      <c r="V38" s="96" t="s">
        <v>27</v>
      </c>
      <c r="W38" s="98" t="s">
        <v>25</v>
      </c>
      <c r="X38" s="96" t="s">
        <v>27</v>
      </c>
      <c r="Y38" s="98" t="s">
        <v>25</v>
      </c>
      <c r="Z38" s="96" t="s">
        <v>27</v>
      </c>
      <c r="AA38" s="98" t="s">
        <v>25</v>
      </c>
      <c r="AB38" s="517"/>
    </row>
    <row r="39" spans="1:28" x14ac:dyDescent="0.2">
      <c r="A39" s="512"/>
      <c r="B39" s="99"/>
      <c r="C39" s="100"/>
      <c r="D39" s="101"/>
      <c r="E39" s="99"/>
      <c r="F39" s="101"/>
      <c r="G39" s="99"/>
      <c r="H39" s="101"/>
      <c r="I39" s="99"/>
      <c r="J39" s="101"/>
      <c r="K39" s="100"/>
      <c r="L39" s="100"/>
      <c r="M39" s="99"/>
      <c r="N39" s="101"/>
      <c r="O39" s="99"/>
      <c r="P39" s="100"/>
      <c r="Q39" s="101"/>
      <c r="R39" s="99"/>
      <c r="S39" s="101"/>
      <c r="T39" s="99"/>
      <c r="U39" s="101"/>
      <c r="V39" s="99"/>
      <c r="W39" s="101"/>
      <c r="X39" s="100"/>
      <c r="Y39" s="100"/>
      <c r="Z39" s="99"/>
      <c r="AA39" s="101"/>
      <c r="AB39" s="518"/>
    </row>
    <row r="40" spans="1:28" x14ac:dyDescent="0.2">
      <c r="A40" s="472" t="s">
        <v>35</v>
      </c>
      <c r="B40" s="468"/>
      <c r="C40" s="469"/>
      <c r="D40" s="470"/>
      <c r="E40" s="468"/>
      <c r="F40" s="470"/>
      <c r="G40" s="468"/>
      <c r="H40" s="470"/>
      <c r="I40" s="468"/>
      <c r="J40" s="470"/>
      <c r="K40" s="469"/>
      <c r="L40" s="469"/>
      <c r="M40" s="468"/>
      <c r="N40" s="470"/>
      <c r="O40" s="468"/>
      <c r="P40" s="469"/>
      <c r="Q40" s="470"/>
      <c r="R40" s="468"/>
      <c r="S40" s="470"/>
      <c r="T40" s="468"/>
      <c r="U40" s="470"/>
      <c r="V40" s="468"/>
      <c r="W40" s="470"/>
      <c r="X40" s="469"/>
      <c r="Y40" s="469"/>
      <c r="Z40" s="468"/>
      <c r="AA40" s="470"/>
      <c r="AB40" s="471">
        <f>SUM(B40:AA40)</f>
        <v>0</v>
      </c>
    </row>
    <row r="41" spans="1:28" x14ac:dyDescent="0.2">
      <c r="A41" s="472" t="s">
        <v>36</v>
      </c>
      <c r="B41" s="468"/>
      <c r="C41" s="469"/>
      <c r="D41" s="470"/>
      <c r="E41" s="468"/>
      <c r="F41" s="470"/>
      <c r="G41" s="468"/>
      <c r="H41" s="470"/>
      <c r="I41" s="468"/>
      <c r="J41" s="470"/>
      <c r="K41" s="469"/>
      <c r="L41" s="469"/>
      <c r="M41" s="468"/>
      <c r="N41" s="470"/>
      <c r="O41" s="468"/>
      <c r="P41" s="469"/>
      <c r="Q41" s="470"/>
      <c r="R41" s="468"/>
      <c r="S41" s="470"/>
      <c r="T41" s="468"/>
      <c r="U41" s="470"/>
      <c r="V41" s="468"/>
      <c r="W41" s="470"/>
      <c r="X41" s="469"/>
      <c r="Y41" s="469"/>
      <c r="Z41" s="468"/>
      <c r="AA41" s="470"/>
      <c r="AB41" s="471">
        <f t="shared" ref="AB41:AB51" si="2">SUM(B41:AA41)</f>
        <v>0</v>
      </c>
    </row>
    <row r="42" spans="1:28" x14ac:dyDescent="0.2">
      <c r="A42" s="472" t="s">
        <v>37</v>
      </c>
      <c r="B42" s="468"/>
      <c r="C42" s="469"/>
      <c r="D42" s="470"/>
      <c r="E42" s="468"/>
      <c r="F42" s="470"/>
      <c r="G42" s="468"/>
      <c r="H42" s="470"/>
      <c r="I42" s="468"/>
      <c r="J42" s="470"/>
      <c r="K42" s="469"/>
      <c r="L42" s="469"/>
      <c r="M42" s="468"/>
      <c r="N42" s="470"/>
      <c r="O42" s="468"/>
      <c r="P42" s="469"/>
      <c r="Q42" s="470"/>
      <c r="R42" s="468"/>
      <c r="S42" s="470"/>
      <c r="T42" s="468"/>
      <c r="U42" s="470"/>
      <c r="V42" s="468"/>
      <c r="W42" s="470"/>
      <c r="X42" s="469"/>
      <c r="Y42" s="469"/>
      <c r="Z42" s="468"/>
      <c r="AA42" s="470"/>
      <c r="AB42" s="471">
        <f t="shared" si="2"/>
        <v>0</v>
      </c>
    </row>
    <row r="43" spans="1:28" x14ac:dyDescent="0.2">
      <c r="A43" s="472" t="s">
        <v>38</v>
      </c>
      <c r="B43" s="468"/>
      <c r="C43" s="469"/>
      <c r="D43" s="470"/>
      <c r="E43" s="468"/>
      <c r="F43" s="470"/>
      <c r="G43" s="468"/>
      <c r="H43" s="470"/>
      <c r="I43" s="468"/>
      <c r="J43" s="470"/>
      <c r="K43" s="469"/>
      <c r="L43" s="469"/>
      <c r="M43" s="468"/>
      <c r="N43" s="470"/>
      <c r="O43" s="468"/>
      <c r="P43" s="469"/>
      <c r="Q43" s="470"/>
      <c r="R43" s="468"/>
      <c r="S43" s="470"/>
      <c r="T43" s="468"/>
      <c r="U43" s="470"/>
      <c r="V43" s="468"/>
      <c r="W43" s="470"/>
      <c r="X43" s="469"/>
      <c r="Y43" s="469"/>
      <c r="Z43" s="468"/>
      <c r="AA43" s="470"/>
      <c r="AB43" s="471">
        <f t="shared" si="2"/>
        <v>0</v>
      </c>
    </row>
    <row r="44" spans="1:28" x14ac:dyDescent="0.2">
      <c r="A44" s="472" t="s">
        <v>39</v>
      </c>
      <c r="B44" s="468"/>
      <c r="C44" s="469"/>
      <c r="D44" s="470"/>
      <c r="E44" s="468"/>
      <c r="F44" s="470"/>
      <c r="G44" s="468"/>
      <c r="H44" s="470"/>
      <c r="I44" s="468"/>
      <c r="J44" s="470"/>
      <c r="K44" s="469"/>
      <c r="L44" s="469"/>
      <c r="M44" s="468"/>
      <c r="N44" s="470"/>
      <c r="O44" s="468"/>
      <c r="P44" s="469"/>
      <c r="Q44" s="470"/>
      <c r="R44" s="468"/>
      <c r="S44" s="470"/>
      <c r="T44" s="468"/>
      <c r="U44" s="470"/>
      <c r="V44" s="468"/>
      <c r="W44" s="470"/>
      <c r="X44" s="469"/>
      <c r="Y44" s="469"/>
      <c r="Z44" s="468"/>
      <c r="AA44" s="470"/>
      <c r="AB44" s="471">
        <f t="shared" si="2"/>
        <v>0</v>
      </c>
    </row>
    <row r="45" spans="1:28" x14ac:dyDescent="0.2">
      <c r="A45" s="472" t="s">
        <v>40</v>
      </c>
      <c r="B45" s="468"/>
      <c r="C45" s="469"/>
      <c r="D45" s="470"/>
      <c r="E45" s="468"/>
      <c r="F45" s="470"/>
      <c r="G45" s="468"/>
      <c r="H45" s="470"/>
      <c r="I45" s="468"/>
      <c r="J45" s="470"/>
      <c r="K45" s="469"/>
      <c r="L45" s="469"/>
      <c r="M45" s="468"/>
      <c r="N45" s="470"/>
      <c r="O45" s="468"/>
      <c r="P45" s="469"/>
      <c r="Q45" s="470"/>
      <c r="R45" s="468"/>
      <c r="S45" s="470"/>
      <c r="T45" s="468"/>
      <c r="U45" s="470"/>
      <c r="V45" s="468"/>
      <c r="W45" s="470"/>
      <c r="X45" s="469"/>
      <c r="Y45" s="469"/>
      <c r="Z45" s="468"/>
      <c r="AA45" s="470"/>
      <c r="AB45" s="471">
        <f t="shared" si="2"/>
        <v>0</v>
      </c>
    </row>
    <row r="46" spans="1:28" x14ac:dyDescent="0.2">
      <c r="A46" s="472" t="s">
        <v>41</v>
      </c>
      <c r="B46" s="468"/>
      <c r="C46" s="469"/>
      <c r="D46" s="470"/>
      <c r="E46" s="468"/>
      <c r="F46" s="470"/>
      <c r="G46" s="468"/>
      <c r="H46" s="470"/>
      <c r="I46" s="468"/>
      <c r="J46" s="470"/>
      <c r="K46" s="469"/>
      <c r="L46" s="469"/>
      <c r="M46" s="468"/>
      <c r="N46" s="470"/>
      <c r="O46" s="468"/>
      <c r="P46" s="469"/>
      <c r="Q46" s="470"/>
      <c r="R46" s="468"/>
      <c r="S46" s="470"/>
      <c r="T46" s="468"/>
      <c r="U46" s="470"/>
      <c r="V46" s="468"/>
      <c r="W46" s="470"/>
      <c r="X46" s="469"/>
      <c r="Y46" s="469"/>
      <c r="Z46" s="468"/>
      <c r="AA46" s="470"/>
      <c r="AB46" s="471">
        <f t="shared" si="2"/>
        <v>0</v>
      </c>
    </row>
    <row r="47" spans="1:28" x14ac:dyDescent="0.2">
      <c r="A47" s="472" t="s">
        <v>42</v>
      </c>
      <c r="B47" s="468"/>
      <c r="C47" s="469"/>
      <c r="D47" s="470"/>
      <c r="E47" s="468"/>
      <c r="F47" s="470"/>
      <c r="G47" s="468"/>
      <c r="H47" s="470"/>
      <c r="I47" s="468"/>
      <c r="J47" s="470"/>
      <c r="K47" s="469"/>
      <c r="L47" s="469"/>
      <c r="M47" s="468"/>
      <c r="N47" s="470"/>
      <c r="O47" s="468"/>
      <c r="P47" s="469"/>
      <c r="Q47" s="470"/>
      <c r="R47" s="468"/>
      <c r="S47" s="470"/>
      <c r="T47" s="468"/>
      <c r="U47" s="470"/>
      <c r="V47" s="468"/>
      <c r="W47" s="470"/>
      <c r="X47" s="469"/>
      <c r="Y47" s="469"/>
      <c r="Z47" s="468"/>
      <c r="AA47" s="470"/>
      <c r="AB47" s="471">
        <f t="shared" si="2"/>
        <v>0</v>
      </c>
    </row>
    <row r="48" spans="1:28" x14ac:dyDescent="0.2">
      <c r="A48" s="472" t="s">
        <v>43</v>
      </c>
      <c r="B48" s="468"/>
      <c r="C48" s="469"/>
      <c r="D48" s="470"/>
      <c r="E48" s="468"/>
      <c r="F48" s="470"/>
      <c r="G48" s="468"/>
      <c r="H48" s="470"/>
      <c r="I48" s="468"/>
      <c r="J48" s="470"/>
      <c r="K48" s="469"/>
      <c r="L48" s="469"/>
      <c r="M48" s="468"/>
      <c r="N48" s="470"/>
      <c r="O48" s="468"/>
      <c r="P48" s="469"/>
      <c r="Q48" s="470"/>
      <c r="R48" s="468"/>
      <c r="S48" s="470"/>
      <c r="T48" s="468"/>
      <c r="U48" s="470"/>
      <c r="V48" s="468"/>
      <c r="W48" s="470"/>
      <c r="X48" s="469"/>
      <c r="Y48" s="469"/>
      <c r="Z48" s="468"/>
      <c r="AA48" s="470"/>
      <c r="AB48" s="471">
        <f t="shared" si="2"/>
        <v>0</v>
      </c>
    </row>
    <row r="49" spans="1:28" x14ac:dyDescent="0.2">
      <c r="A49" s="472" t="s">
        <v>44</v>
      </c>
      <c r="B49" s="468"/>
      <c r="C49" s="469"/>
      <c r="D49" s="470"/>
      <c r="E49" s="468"/>
      <c r="F49" s="470"/>
      <c r="G49" s="468"/>
      <c r="H49" s="470"/>
      <c r="I49" s="468"/>
      <c r="J49" s="470"/>
      <c r="K49" s="469"/>
      <c r="L49" s="469"/>
      <c r="M49" s="468"/>
      <c r="N49" s="470"/>
      <c r="O49" s="468"/>
      <c r="P49" s="469"/>
      <c r="Q49" s="470"/>
      <c r="R49" s="468"/>
      <c r="S49" s="470"/>
      <c r="T49" s="468"/>
      <c r="U49" s="470"/>
      <c r="V49" s="468"/>
      <c r="W49" s="470"/>
      <c r="X49" s="469"/>
      <c r="Y49" s="469"/>
      <c r="Z49" s="468"/>
      <c r="AA49" s="470"/>
      <c r="AB49" s="471">
        <f t="shared" si="2"/>
        <v>0</v>
      </c>
    </row>
    <row r="50" spans="1:28" x14ac:dyDescent="0.2">
      <c r="A50" s="472" t="s">
        <v>45</v>
      </c>
      <c r="B50" s="468"/>
      <c r="C50" s="469"/>
      <c r="D50" s="470"/>
      <c r="E50" s="468"/>
      <c r="F50" s="470"/>
      <c r="G50" s="468"/>
      <c r="H50" s="470"/>
      <c r="I50" s="468"/>
      <c r="J50" s="470"/>
      <c r="K50" s="469"/>
      <c r="L50" s="469"/>
      <c r="M50" s="468"/>
      <c r="N50" s="470"/>
      <c r="O50" s="468"/>
      <c r="P50" s="469"/>
      <c r="Q50" s="470"/>
      <c r="R50" s="468"/>
      <c r="S50" s="470"/>
      <c r="T50" s="468"/>
      <c r="U50" s="470"/>
      <c r="V50" s="468"/>
      <c r="W50" s="470"/>
      <c r="X50" s="469"/>
      <c r="Y50" s="469"/>
      <c r="Z50" s="468"/>
      <c r="AA50" s="470"/>
      <c r="AB50" s="471">
        <f t="shared" si="2"/>
        <v>0</v>
      </c>
    </row>
    <row r="51" spans="1:28" x14ac:dyDescent="0.2">
      <c r="A51" s="472" t="s">
        <v>46</v>
      </c>
      <c r="B51" s="468"/>
      <c r="C51" s="469"/>
      <c r="D51" s="470"/>
      <c r="E51" s="468"/>
      <c r="F51" s="470"/>
      <c r="G51" s="468"/>
      <c r="H51" s="470"/>
      <c r="I51" s="468"/>
      <c r="J51" s="470"/>
      <c r="K51" s="469"/>
      <c r="L51" s="469"/>
      <c r="M51" s="468"/>
      <c r="N51" s="470"/>
      <c r="O51" s="468"/>
      <c r="P51" s="469"/>
      <c r="Q51" s="469"/>
      <c r="R51" s="468"/>
      <c r="S51" s="470"/>
      <c r="T51" s="468"/>
      <c r="U51" s="470"/>
      <c r="V51" s="468"/>
      <c r="W51" s="470"/>
      <c r="X51" s="469"/>
      <c r="Y51" s="469"/>
      <c r="Z51" s="468"/>
      <c r="AA51" s="470"/>
      <c r="AB51" s="471">
        <f t="shared" si="2"/>
        <v>0</v>
      </c>
    </row>
    <row r="52" spans="1:28" x14ac:dyDescent="0.2">
      <c r="A52" s="102" t="s">
        <v>34</v>
      </c>
      <c r="B52" s="103">
        <f>SUM(B40:B51)</f>
        <v>0</v>
      </c>
      <c r="C52" s="104">
        <f t="shared" ref="C52:AB52" si="3">SUM(C40:C51)</f>
        <v>0</v>
      </c>
      <c r="D52" s="105">
        <f t="shared" si="3"/>
        <v>0</v>
      </c>
      <c r="E52" s="103">
        <f t="shared" si="3"/>
        <v>0</v>
      </c>
      <c r="F52" s="105">
        <f t="shared" si="3"/>
        <v>0</v>
      </c>
      <c r="G52" s="103">
        <f t="shared" si="3"/>
        <v>0</v>
      </c>
      <c r="H52" s="105">
        <f t="shared" si="3"/>
        <v>0</v>
      </c>
      <c r="I52" s="103">
        <f t="shared" si="3"/>
        <v>0</v>
      </c>
      <c r="J52" s="105">
        <f t="shared" si="3"/>
        <v>0</v>
      </c>
      <c r="K52" s="103">
        <f t="shared" si="3"/>
        <v>0</v>
      </c>
      <c r="L52" s="105">
        <f t="shared" si="3"/>
        <v>0</v>
      </c>
      <c r="M52" s="103">
        <f t="shared" si="3"/>
        <v>0</v>
      </c>
      <c r="N52" s="105">
        <f t="shared" si="3"/>
        <v>0</v>
      </c>
      <c r="O52" s="103">
        <f t="shared" si="3"/>
        <v>0</v>
      </c>
      <c r="P52" s="104">
        <f t="shared" si="3"/>
        <v>0</v>
      </c>
      <c r="Q52" s="105">
        <f t="shared" si="3"/>
        <v>0</v>
      </c>
      <c r="R52" s="103">
        <f t="shared" si="3"/>
        <v>0</v>
      </c>
      <c r="S52" s="105">
        <f t="shared" si="3"/>
        <v>0</v>
      </c>
      <c r="T52" s="103">
        <f t="shared" si="3"/>
        <v>0</v>
      </c>
      <c r="U52" s="105">
        <f t="shared" si="3"/>
        <v>0</v>
      </c>
      <c r="V52" s="103">
        <f t="shared" si="3"/>
        <v>0</v>
      </c>
      <c r="W52" s="105">
        <f t="shared" si="3"/>
        <v>0</v>
      </c>
      <c r="X52" s="103">
        <f t="shared" si="3"/>
        <v>0</v>
      </c>
      <c r="Y52" s="105">
        <f t="shared" si="3"/>
        <v>0</v>
      </c>
      <c r="Z52" s="103">
        <f t="shared" si="3"/>
        <v>0</v>
      </c>
      <c r="AA52" s="105">
        <f t="shared" si="3"/>
        <v>0</v>
      </c>
      <c r="AB52" s="106">
        <f t="shared" si="3"/>
        <v>0</v>
      </c>
    </row>
    <row r="54" spans="1:28" x14ac:dyDescent="0.2">
      <c r="A54" s="204" t="s">
        <v>125</v>
      </c>
    </row>
    <row r="55" spans="1:28" x14ac:dyDescent="0.2">
      <c r="A55" s="204"/>
    </row>
    <row r="56" spans="1:28" x14ac:dyDescent="0.25">
      <c r="A56" s="1"/>
    </row>
    <row r="57" spans="1:28" x14ac:dyDescent="0.25">
      <c r="A57" s="4" t="s">
        <v>68</v>
      </c>
    </row>
    <row r="58" spans="1:28" x14ac:dyDescent="0.25">
      <c r="A58" s="4" t="s">
        <v>120</v>
      </c>
    </row>
  </sheetData>
  <mergeCells count="28">
    <mergeCell ref="K37:L37"/>
    <mergeCell ref="AB8:AB10"/>
    <mergeCell ref="R8:S8"/>
    <mergeCell ref="T8:U8"/>
    <mergeCell ref="V8:W8"/>
    <mergeCell ref="Z8:AA8"/>
    <mergeCell ref="X8:Y8"/>
    <mergeCell ref="Z37:AA37"/>
    <mergeCell ref="AB37:AB39"/>
    <mergeCell ref="M37:N37"/>
    <mergeCell ref="O37:Q37"/>
    <mergeCell ref="R37:S37"/>
    <mergeCell ref="T37:U37"/>
    <mergeCell ref="V37:W37"/>
    <mergeCell ref="X37:Y37"/>
    <mergeCell ref="A8:A10"/>
    <mergeCell ref="O8:Q8"/>
    <mergeCell ref="B8:D8"/>
    <mergeCell ref="E8:F8"/>
    <mergeCell ref="G8:H8"/>
    <mergeCell ref="I8:J8"/>
    <mergeCell ref="M8:N8"/>
    <mergeCell ref="K8:L8"/>
    <mergeCell ref="A37:A39"/>
    <mergeCell ref="B37:D37"/>
    <mergeCell ref="E37:F37"/>
    <mergeCell ref="G37:H37"/>
    <mergeCell ref="I37:J37"/>
  </mergeCells>
  <phoneticPr fontId="3" type="noConversion"/>
  <conditionalFormatting sqref="A1:B7 A25:A29">
    <cfRule type="cellIs" dxfId="3" priority="4" stopIfTrue="1" operator="lessThan">
      <formula>0</formula>
    </cfRule>
  </conditionalFormatting>
  <conditionalFormatting sqref="A54:A58">
    <cfRule type="cellIs" dxfId="2" priority="3" stopIfTrue="1" operator="lessThan">
      <formula>0</formula>
    </cfRule>
  </conditionalFormatting>
  <conditionalFormatting sqref="I34:T35">
    <cfRule type="cellIs" dxfId="1" priority="2" stopIfTrue="1" operator="lessThan">
      <formula>0</formula>
    </cfRule>
  </conditionalFormatting>
  <conditionalFormatting sqref="A35:B35">
    <cfRule type="cellIs" dxfId="0" priority="1" stopIfTrue="1" operator="lessThan">
      <formula>0</formula>
    </cfRule>
  </conditionalFormatting>
  <hyperlinks>
    <hyperlink ref="A25" location="SUMMARY!A1" display="Summary"/>
    <hyperlink ref="A54" location="SUMMARY!A1" display="Summary"/>
  </hyperlinks>
  <pageMargins left="0.75" right="0.75" top="1" bottom="1" header="0.5" footer="0.5"/>
  <pageSetup paperSize="5" scale="58" orientation="landscape" r:id="rId1"/>
  <headerFooter alignWithMargins="0"/>
  <colBreaks count="2" manualBreakCount="2">
    <brk id="8" max="1048575" man="1"/>
    <brk id="19" max="1048575"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pageSetUpPr fitToPage="1"/>
  </sheetPr>
  <dimension ref="A1:R251"/>
  <sheetViews>
    <sheetView view="pageBreakPreview" zoomScaleNormal="100" zoomScaleSheetLayoutView="100" workbookViewId="0">
      <pane xSplit="2" ySplit="6" topLeftCell="F58" activePane="bottomRight" state="frozen"/>
      <selection pane="topRight" activeCell="C1" sqref="C1"/>
      <selection pane="bottomLeft" activeCell="A7" sqref="A7"/>
      <selection pane="bottomRight" activeCell="P84" sqref="P84"/>
    </sheetView>
  </sheetViews>
  <sheetFormatPr defaultRowHeight="12.75" x14ac:dyDescent="0.2"/>
  <cols>
    <col min="1" max="1" width="17" style="278" bestFit="1" customWidth="1"/>
    <col min="2" max="2" width="1.140625" style="231" customWidth="1"/>
    <col min="3" max="3" width="9.5703125" style="231" bestFit="1" customWidth="1"/>
    <col min="4" max="4" width="1.140625" style="231" customWidth="1"/>
    <col min="5" max="5" width="15.140625" style="278" bestFit="1" customWidth="1"/>
    <col min="6" max="6" width="18" style="278" bestFit="1" customWidth="1"/>
    <col min="7" max="7" width="23.5703125" style="278" bestFit="1" customWidth="1"/>
    <col min="8" max="8" width="1.140625" style="231" customWidth="1"/>
    <col min="9" max="10" width="15.140625" style="278" bestFit="1" customWidth="1"/>
    <col min="11" max="11" width="23.5703125" style="278" bestFit="1" customWidth="1"/>
    <col min="12" max="12" width="1.140625" style="278" customWidth="1"/>
    <col min="13" max="13" width="21.5703125" style="278" bestFit="1" customWidth="1"/>
    <col min="14" max="14" width="19.5703125" style="278" bestFit="1" customWidth="1"/>
    <col min="15" max="15" width="0.85546875" style="278" customWidth="1"/>
    <col min="16" max="16" width="15.140625" style="278" bestFit="1" customWidth="1"/>
    <col min="17" max="17" width="0.7109375" style="231" customWidth="1"/>
    <col min="18" max="18" width="14" style="231" bestFit="1" customWidth="1"/>
    <col min="19" max="19" width="1.140625" style="231" customWidth="1"/>
    <col min="20" max="16384" width="9.140625" style="231"/>
  </cols>
  <sheetData>
    <row r="1" spans="1:18" ht="16.5" thickBot="1" x14ac:dyDescent="0.3">
      <c r="A1" s="232"/>
      <c r="E1" s="519" t="s">
        <v>179</v>
      </c>
      <c r="F1" s="520"/>
      <c r="G1" s="521"/>
      <c r="I1" s="519" t="s">
        <v>180</v>
      </c>
      <c r="J1" s="520"/>
      <c r="K1" s="521"/>
      <c r="L1" s="233"/>
      <c r="M1" s="519" t="s">
        <v>181</v>
      </c>
      <c r="N1" s="520"/>
      <c r="O1" s="520"/>
      <c r="P1" s="520"/>
      <c r="Q1" s="520"/>
      <c r="R1" s="521"/>
    </row>
    <row r="2" spans="1:18" x14ac:dyDescent="0.2">
      <c r="A2" s="522" t="s">
        <v>182</v>
      </c>
      <c r="C2" s="234" t="s">
        <v>183</v>
      </c>
      <c r="E2" s="235" t="s">
        <v>184</v>
      </c>
      <c r="F2" s="236" t="str">
        <f>E2</f>
        <v>FY 2011-12</v>
      </c>
      <c r="G2" s="237" t="str">
        <f>E2</f>
        <v>FY 2011-12</v>
      </c>
      <c r="I2" s="235" t="s">
        <v>184</v>
      </c>
      <c r="J2" s="236" t="str">
        <f>I2</f>
        <v>FY 2011-12</v>
      </c>
      <c r="K2" s="237" t="str">
        <f>I2</f>
        <v>FY 2011-12</v>
      </c>
      <c r="L2" s="236"/>
      <c r="M2" s="235" t="str">
        <f>K2</f>
        <v>FY 2011-12</v>
      </c>
      <c r="N2" s="236" t="s">
        <v>184</v>
      </c>
      <c r="O2" s="236"/>
      <c r="P2" s="234" t="str">
        <f>R2</f>
        <v>FY 2011-12</v>
      </c>
      <c r="Q2" s="238"/>
      <c r="R2" s="237" t="s">
        <v>184</v>
      </c>
    </row>
    <row r="3" spans="1:18" x14ac:dyDescent="0.2">
      <c r="A3" s="523"/>
      <c r="C3" s="239" t="s">
        <v>185</v>
      </c>
      <c r="E3" s="240" t="s">
        <v>132</v>
      </c>
      <c r="F3" s="241" t="s">
        <v>132</v>
      </c>
      <c r="G3" s="242" t="s">
        <v>186</v>
      </c>
      <c r="I3" s="240" t="s">
        <v>132</v>
      </c>
      <c r="J3" s="241" t="s">
        <v>132</v>
      </c>
      <c r="K3" s="242" t="s">
        <v>187</v>
      </c>
      <c r="L3" s="243"/>
      <c r="M3" s="240" t="s">
        <v>132</v>
      </c>
      <c r="N3" s="241" t="s">
        <v>132</v>
      </c>
      <c r="O3" s="241"/>
      <c r="P3" s="244" t="s">
        <v>132</v>
      </c>
      <c r="Q3" s="245"/>
      <c r="R3" s="242" t="s">
        <v>188</v>
      </c>
    </row>
    <row r="4" spans="1:18" x14ac:dyDescent="0.2">
      <c r="A4" s="523"/>
      <c r="C4" s="246" t="s">
        <v>189</v>
      </c>
      <c r="E4" s="235" t="s">
        <v>0</v>
      </c>
      <c r="F4" s="236" t="s">
        <v>0</v>
      </c>
      <c r="G4" s="237" t="s">
        <v>190</v>
      </c>
      <c r="I4" s="235" t="s">
        <v>191</v>
      </c>
      <c r="J4" s="236" t="s">
        <v>191</v>
      </c>
      <c r="K4" s="237" t="s">
        <v>190</v>
      </c>
      <c r="L4" s="236"/>
      <c r="M4" s="235" t="s">
        <v>192</v>
      </c>
      <c r="N4" s="236" t="s">
        <v>0</v>
      </c>
      <c r="O4" s="236"/>
      <c r="P4" s="246" t="s">
        <v>193</v>
      </c>
      <c r="Q4" s="238"/>
      <c r="R4" s="237" t="s">
        <v>166</v>
      </c>
    </row>
    <row r="5" spans="1:18" ht="13.5" thickBot="1" x14ac:dyDescent="0.25">
      <c r="A5" s="524"/>
      <c r="C5" s="247" t="s">
        <v>194</v>
      </c>
      <c r="E5" s="235" t="s">
        <v>195</v>
      </c>
      <c r="F5" s="236" t="s">
        <v>135</v>
      </c>
      <c r="G5" s="237" t="s">
        <v>196</v>
      </c>
      <c r="I5" s="235" t="s">
        <v>195</v>
      </c>
      <c r="J5" s="236" t="s">
        <v>135</v>
      </c>
      <c r="K5" s="237" t="s">
        <v>196</v>
      </c>
      <c r="L5" s="236"/>
      <c r="M5" s="235" t="s">
        <v>13</v>
      </c>
      <c r="N5" s="236" t="s">
        <v>197</v>
      </c>
      <c r="O5" s="236"/>
      <c r="P5" s="246" t="s">
        <v>149</v>
      </c>
      <c r="Q5" s="238"/>
      <c r="R5" s="237" t="s">
        <v>34</v>
      </c>
    </row>
    <row r="6" spans="1:18" ht="27.75" thickBot="1" x14ac:dyDescent="0.3">
      <c r="A6" s="231"/>
      <c r="C6" s="248"/>
      <c r="E6" s="249" t="s">
        <v>198</v>
      </c>
      <c r="F6" s="250" t="s">
        <v>199</v>
      </c>
      <c r="G6" s="251"/>
      <c r="I6" s="249"/>
      <c r="J6" s="250"/>
      <c r="K6" s="251"/>
      <c r="L6" s="252"/>
      <c r="M6" s="253"/>
      <c r="N6" s="254" t="s">
        <v>200</v>
      </c>
      <c r="O6" s="254"/>
      <c r="P6" s="255" t="s">
        <v>201</v>
      </c>
      <c r="Q6" s="238"/>
      <c r="R6" s="256"/>
    </row>
    <row r="7" spans="1:18" x14ac:dyDescent="0.2">
      <c r="A7" s="257" t="s">
        <v>202</v>
      </c>
      <c r="C7" s="258"/>
      <c r="E7" s="259">
        <f>'[3]SUMMARY - IHSS Admin.'!I7</f>
        <v>2473362</v>
      </c>
      <c r="F7" s="260">
        <f>'[3]SUMMARY - IHSS Admin.'!J7</f>
        <v>2608406</v>
      </c>
      <c r="G7" s="261">
        <f>IF(AND(C7="*",F7&lt;E7),F7,E7)</f>
        <v>2473362</v>
      </c>
      <c r="I7" s="259">
        <f>'[3]SUMMARY - PA Admin.'!I7</f>
        <v>167793</v>
      </c>
      <c r="J7" s="260">
        <f>'[3]SUMMARY - PA Admin.'!J7</f>
        <v>195831</v>
      </c>
      <c r="K7" s="261">
        <f>IF(AND(C7="*",J7&lt;I7),J7,I7)</f>
        <v>167793</v>
      </c>
      <c r="L7" s="260"/>
      <c r="M7" s="259">
        <f>G7+K7</f>
        <v>2641155</v>
      </c>
      <c r="N7" s="260">
        <f>'[3]SUMMARY - Services'!P6</f>
        <v>51006783</v>
      </c>
      <c r="O7" s="260"/>
      <c r="P7" s="262">
        <f>[3]CFCO!O3</f>
        <v>3682860.09</v>
      </c>
      <c r="Q7" s="238"/>
      <c r="R7" s="263">
        <f>M7+N7-P7</f>
        <v>49965077.909999996</v>
      </c>
    </row>
    <row r="8" spans="1:18" x14ac:dyDescent="0.2">
      <c r="A8" s="264" t="s">
        <v>203</v>
      </c>
      <c r="C8" s="265" t="s">
        <v>204</v>
      </c>
      <c r="E8" s="259">
        <f>'[3]SUMMARY - IHSS Admin.'!I8</f>
        <v>77274</v>
      </c>
      <c r="F8" s="260">
        <f>'[3]SUMMARY - IHSS Admin.'!J8</f>
        <v>41973</v>
      </c>
      <c r="G8" s="261">
        <f t="shared" ref="G8:G64" si="0">IF(AND(C8="*",F8&lt;E8),F8,E8)</f>
        <v>41973</v>
      </c>
      <c r="I8" s="259">
        <f>'[3]SUMMARY - PA Admin.'!I8</f>
        <v>0</v>
      </c>
      <c r="J8" s="260">
        <f>'[3]SUMMARY - PA Admin.'!J8</f>
        <v>0</v>
      </c>
      <c r="K8" s="261">
        <f t="shared" ref="K8:K64" si="1">IF(AND(C8="*",J8&lt;I8),J8,I8)</f>
        <v>0</v>
      </c>
      <c r="L8" s="260"/>
      <c r="M8" s="259">
        <f t="shared" ref="M8:M63" si="2">G8+K8</f>
        <v>41973</v>
      </c>
      <c r="N8" s="260">
        <f>'[3]SUMMARY - Services'!P7</f>
        <v>44240</v>
      </c>
      <c r="O8" s="260"/>
      <c r="P8" s="262">
        <f>[3]CFCO!O4</f>
        <v>3031.71</v>
      </c>
      <c r="Q8" s="238"/>
      <c r="R8" s="263">
        <f t="shared" ref="R8:R64" si="3">M8+N8-P8</f>
        <v>83181.289999999994</v>
      </c>
    </row>
    <row r="9" spans="1:18" x14ac:dyDescent="0.2">
      <c r="A9" s="264" t="s">
        <v>205</v>
      </c>
      <c r="C9" s="265" t="s">
        <v>204</v>
      </c>
      <c r="E9" s="259">
        <f>'[3]SUMMARY - IHSS Admin.'!I9</f>
        <v>59853</v>
      </c>
      <c r="F9" s="260">
        <f>'[3]SUMMARY - IHSS Admin.'!J9</f>
        <v>34248</v>
      </c>
      <c r="G9" s="261">
        <f t="shared" si="0"/>
        <v>34248</v>
      </c>
      <c r="I9" s="259">
        <f>'[3]SUMMARY - PA Admin.'!I9</f>
        <v>26306</v>
      </c>
      <c r="J9" s="260">
        <f>'[3]SUMMARY - PA Admin.'!J9</f>
        <v>17376</v>
      </c>
      <c r="K9" s="261">
        <f t="shared" si="1"/>
        <v>17376</v>
      </c>
      <c r="L9" s="260"/>
      <c r="M9" s="259">
        <f t="shared" si="2"/>
        <v>51624</v>
      </c>
      <c r="N9" s="260">
        <f>'[3]SUMMARY - Services'!P8</f>
        <v>251581</v>
      </c>
      <c r="O9" s="260"/>
      <c r="P9" s="262">
        <f>[3]CFCO!O5</f>
        <v>17592.66</v>
      </c>
      <c r="Q9" s="238"/>
      <c r="R9" s="263">
        <f t="shared" si="3"/>
        <v>285612.34000000003</v>
      </c>
    </row>
    <row r="10" spans="1:18" x14ac:dyDescent="0.2">
      <c r="A10" s="264" t="s">
        <v>206</v>
      </c>
      <c r="C10" s="265"/>
      <c r="E10" s="259">
        <f>'[3]SUMMARY - IHSS Admin.'!I10</f>
        <v>466982</v>
      </c>
      <c r="F10" s="260">
        <f>'[3]SUMMARY - IHSS Admin.'!J10</f>
        <v>445138</v>
      </c>
      <c r="G10" s="261">
        <f t="shared" si="0"/>
        <v>466982</v>
      </c>
      <c r="I10" s="259">
        <f>'[3]SUMMARY - PA Admin.'!I10</f>
        <v>36742</v>
      </c>
      <c r="J10" s="260">
        <f>'[3]SUMMARY - PA Admin.'!J10</f>
        <v>51688</v>
      </c>
      <c r="K10" s="261">
        <f t="shared" si="1"/>
        <v>36742</v>
      </c>
      <c r="L10" s="260"/>
      <c r="M10" s="259">
        <f t="shared" si="2"/>
        <v>503724</v>
      </c>
      <c r="N10" s="260">
        <f>'[3]SUMMARY - Services'!P9</f>
        <v>6602873</v>
      </c>
      <c r="O10" s="260"/>
      <c r="P10" s="262">
        <f>[3]CFCO!O6</f>
        <v>455568.62</v>
      </c>
      <c r="Q10" s="238"/>
      <c r="R10" s="263">
        <f t="shared" si="3"/>
        <v>6651028.3799999999</v>
      </c>
    </row>
    <row r="11" spans="1:18" x14ac:dyDescent="0.2">
      <c r="A11" s="264" t="s">
        <v>207</v>
      </c>
      <c r="C11" s="265" t="s">
        <v>204</v>
      </c>
      <c r="E11" s="259">
        <f>'[3]SUMMARY - IHSS Admin.'!I11</f>
        <v>76652</v>
      </c>
      <c r="F11" s="260">
        <f>'[3]SUMMARY - IHSS Admin.'!J11</f>
        <v>79305</v>
      </c>
      <c r="G11" s="261">
        <f t="shared" si="0"/>
        <v>76652</v>
      </c>
      <c r="I11" s="259">
        <f>'[3]SUMMARY - PA Admin.'!I11</f>
        <v>41650</v>
      </c>
      <c r="J11" s="260">
        <f>'[3]SUMMARY - PA Admin.'!J11</f>
        <v>32479</v>
      </c>
      <c r="K11" s="261">
        <f t="shared" si="1"/>
        <v>32479</v>
      </c>
      <c r="L11" s="260"/>
      <c r="M11" s="259">
        <f t="shared" si="2"/>
        <v>109131</v>
      </c>
      <c r="N11" s="260">
        <f>'[3]SUMMARY - Services'!P10</f>
        <v>533178</v>
      </c>
      <c r="O11" s="260"/>
      <c r="P11" s="262">
        <f>[3]CFCO!O7</f>
        <v>34162.550000000003</v>
      </c>
      <c r="Q11" s="238"/>
      <c r="R11" s="263">
        <f t="shared" si="3"/>
        <v>608146.44999999995</v>
      </c>
    </row>
    <row r="12" spans="1:18" x14ac:dyDescent="0.2">
      <c r="A12" s="264" t="s">
        <v>208</v>
      </c>
      <c r="C12" s="265" t="s">
        <v>204</v>
      </c>
      <c r="E12" s="259">
        <f>'[3]SUMMARY - IHSS Admin.'!I12</f>
        <v>80425</v>
      </c>
      <c r="F12" s="260">
        <f>'[3]SUMMARY - IHSS Admin.'!J12</f>
        <v>45588</v>
      </c>
      <c r="G12" s="261">
        <f t="shared" si="0"/>
        <v>45588</v>
      </c>
      <c r="I12" s="259">
        <f>'[3]SUMMARY - PA Admin.'!I12</f>
        <v>15821</v>
      </c>
      <c r="J12" s="260">
        <f>'[3]SUMMARY - PA Admin.'!J12</f>
        <v>10089</v>
      </c>
      <c r="K12" s="261">
        <f t="shared" si="1"/>
        <v>10089</v>
      </c>
      <c r="L12" s="260"/>
      <c r="M12" s="259">
        <f t="shared" si="2"/>
        <v>55677</v>
      </c>
      <c r="N12" s="260">
        <f>'[3]SUMMARY - Services'!P11</f>
        <v>92540</v>
      </c>
      <c r="O12" s="260"/>
      <c r="P12" s="262">
        <f>[3]CFCO!O8</f>
        <v>6209.43</v>
      </c>
      <c r="Q12" s="238"/>
      <c r="R12" s="263">
        <f t="shared" si="3"/>
        <v>142007.57</v>
      </c>
    </row>
    <row r="13" spans="1:18" x14ac:dyDescent="0.2">
      <c r="A13" s="264" t="s">
        <v>209</v>
      </c>
      <c r="C13" s="265"/>
      <c r="E13" s="259">
        <f>'[3]SUMMARY - IHSS Admin.'!I13</f>
        <v>1244619</v>
      </c>
      <c r="F13" s="260">
        <f>'[3]SUMMARY - IHSS Admin.'!J13</f>
        <v>1265537</v>
      </c>
      <c r="G13" s="261">
        <f t="shared" si="0"/>
        <v>1244619</v>
      </c>
      <c r="I13" s="259">
        <f>'[3]SUMMARY - PA Admin.'!I13</f>
        <v>171081</v>
      </c>
      <c r="J13" s="260">
        <f>'[3]SUMMARY - PA Admin.'!J13</f>
        <v>214967</v>
      </c>
      <c r="K13" s="261">
        <f t="shared" si="1"/>
        <v>171081</v>
      </c>
      <c r="L13" s="260"/>
      <c r="M13" s="259">
        <f t="shared" si="2"/>
        <v>1415700</v>
      </c>
      <c r="N13" s="260">
        <f>'[3]SUMMARY - Services'!P12</f>
        <v>17706143</v>
      </c>
      <c r="O13" s="260"/>
      <c r="P13" s="262">
        <f>[3]CFCO!O9</f>
        <v>1331328.03</v>
      </c>
      <c r="Q13" s="238"/>
      <c r="R13" s="263">
        <f t="shared" si="3"/>
        <v>17790514.969999999</v>
      </c>
    </row>
    <row r="14" spans="1:18" x14ac:dyDescent="0.2">
      <c r="A14" s="264" t="s">
        <v>210</v>
      </c>
      <c r="C14" s="265" t="s">
        <v>204</v>
      </c>
      <c r="E14" s="259">
        <f>'[3]SUMMARY - IHSS Admin.'!I14</f>
        <v>57309</v>
      </c>
      <c r="F14" s="260">
        <f>'[3]SUMMARY - IHSS Admin.'!J14</f>
        <v>66917</v>
      </c>
      <c r="G14" s="261">
        <f t="shared" si="0"/>
        <v>57309</v>
      </c>
      <c r="I14" s="259">
        <f>'[3]SUMMARY - PA Admin.'!I14</f>
        <v>15678</v>
      </c>
      <c r="J14" s="260">
        <f>'[3]SUMMARY - PA Admin.'!J14</f>
        <v>4355</v>
      </c>
      <c r="K14" s="261">
        <f t="shared" si="1"/>
        <v>4355</v>
      </c>
      <c r="L14" s="260"/>
      <c r="M14" s="259">
        <f t="shared" si="2"/>
        <v>61664</v>
      </c>
      <c r="N14" s="260">
        <f>'[3]SUMMARY - Services'!P13</f>
        <v>732921</v>
      </c>
      <c r="O14" s="260"/>
      <c r="P14" s="262">
        <f>[3]CFCO!O10</f>
        <v>51345.94</v>
      </c>
      <c r="Q14" s="238"/>
      <c r="R14" s="263">
        <f t="shared" si="3"/>
        <v>743239.06</v>
      </c>
    </row>
    <row r="15" spans="1:18" x14ac:dyDescent="0.2">
      <c r="A15" s="264" t="s">
        <v>211</v>
      </c>
      <c r="C15" s="265"/>
      <c r="E15" s="259">
        <f>'[3]SUMMARY - IHSS Admin.'!I15</f>
        <v>152467</v>
      </c>
      <c r="F15" s="260">
        <f>'[3]SUMMARY - IHSS Admin.'!J15</f>
        <v>137713</v>
      </c>
      <c r="G15" s="261">
        <f t="shared" si="0"/>
        <v>152467</v>
      </c>
      <c r="I15" s="259">
        <f>'[3]SUMMARY - PA Admin.'!I15</f>
        <v>49037</v>
      </c>
      <c r="J15" s="260">
        <f>'[3]SUMMARY - PA Admin.'!J15</f>
        <v>35590</v>
      </c>
      <c r="K15" s="261">
        <f t="shared" si="1"/>
        <v>49037</v>
      </c>
      <c r="L15" s="260"/>
      <c r="M15" s="259">
        <f t="shared" si="2"/>
        <v>201504</v>
      </c>
      <c r="N15" s="260">
        <f>'[3]SUMMARY - Services'!P14</f>
        <v>1754838</v>
      </c>
      <c r="O15" s="260"/>
      <c r="P15" s="262">
        <f>[3]CFCO!O11</f>
        <v>121343.25</v>
      </c>
      <c r="Q15" s="238"/>
      <c r="R15" s="263">
        <f t="shared" si="3"/>
        <v>1834998.75</v>
      </c>
    </row>
    <row r="16" spans="1:18" x14ac:dyDescent="0.2">
      <c r="A16" s="264" t="s">
        <v>212</v>
      </c>
      <c r="C16" s="265"/>
      <c r="E16" s="259">
        <f>'[3]SUMMARY - IHSS Admin.'!I16</f>
        <v>1546730</v>
      </c>
      <c r="F16" s="260">
        <f>'[3]SUMMARY - IHSS Admin.'!J16</f>
        <v>1773972</v>
      </c>
      <c r="G16" s="261">
        <f t="shared" si="0"/>
        <v>1546730</v>
      </c>
      <c r="I16" s="259">
        <f>'[3]SUMMARY - PA Admin.'!I16</f>
        <v>128287</v>
      </c>
      <c r="J16" s="260">
        <f>'[3]SUMMARY - PA Admin.'!J16</f>
        <v>132024</v>
      </c>
      <c r="K16" s="261">
        <f t="shared" si="1"/>
        <v>128287</v>
      </c>
      <c r="L16" s="260"/>
      <c r="M16" s="259">
        <f t="shared" si="2"/>
        <v>1675017</v>
      </c>
      <c r="N16" s="260">
        <f>'[3]SUMMARY - Services'!P15</f>
        <v>28312605</v>
      </c>
      <c r="O16" s="260"/>
      <c r="P16" s="262">
        <f>[3]CFCO!O12</f>
        <v>1977696.9</v>
      </c>
      <c r="Q16" s="238"/>
      <c r="R16" s="263">
        <f t="shared" si="3"/>
        <v>28009925.100000001</v>
      </c>
    </row>
    <row r="17" spans="1:18" x14ac:dyDescent="0.2">
      <c r="A17" s="264" t="s">
        <v>213</v>
      </c>
      <c r="C17" s="265" t="s">
        <v>204</v>
      </c>
      <c r="E17" s="259">
        <f>'[3]SUMMARY - IHSS Admin.'!I17</f>
        <v>107933</v>
      </c>
      <c r="F17" s="260">
        <f>'[3]SUMMARY - IHSS Admin.'!J17</f>
        <v>91507</v>
      </c>
      <c r="G17" s="261">
        <f t="shared" si="0"/>
        <v>91507</v>
      </c>
      <c r="I17" s="259">
        <f>'[3]SUMMARY - PA Admin.'!I17</f>
        <v>33597</v>
      </c>
      <c r="J17" s="260">
        <f>'[3]SUMMARY - PA Admin.'!J17</f>
        <v>32179</v>
      </c>
      <c r="K17" s="261">
        <f t="shared" si="1"/>
        <v>32179</v>
      </c>
      <c r="L17" s="260"/>
      <c r="M17" s="259">
        <f t="shared" si="2"/>
        <v>123686</v>
      </c>
      <c r="N17" s="260">
        <f>'[3]SUMMARY - Services'!P16</f>
        <v>844828</v>
      </c>
      <c r="O17" s="260"/>
      <c r="P17" s="262">
        <f>[3]CFCO!O13</f>
        <v>57056.72</v>
      </c>
      <c r="Q17" s="238"/>
      <c r="R17" s="263">
        <f t="shared" si="3"/>
        <v>911457.28000000003</v>
      </c>
    </row>
    <row r="18" spans="1:18" x14ac:dyDescent="0.2">
      <c r="A18" s="264" t="s">
        <v>214</v>
      </c>
      <c r="C18" s="265"/>
      <c r="E18" s="259">
        <f>'[3]SUMMARY - IHSS Admin.'!I18</f>
        <v>359664</v>
      </c>
      <c r="F18" s="260">
        <f>'[3]SUMMARY - IHSS Admin.'!J18</f>
        <v>370039</v>
      </c>
      <c r="G18" s="261">
        <f t="shared" si="0"/>
        <v>359664</v>
      </c>
      <c r="I18" s="259">
        <f>'[3]SUMMARY - PA Admin.'!I18</f>
        <v>29546</v>
      </c>
      <c r="J18" s="260">
        <f>'[3]SUMMARY - PA Admin.'!J18</f>
        <v>21009</v>
      </c>
      <c r="K18" s="261">
        <f t="shared" si="1"/>
        <v>29546</v>
      </c>
      <c r="L18" s="260"/>
      <c r="M18" s="259">
        <f t="shared" si="2"/>
        <v>389210</v>
      </c>
      <c r="N18" s="260">
        <f>'[3]SUMMARY - Services'!P17</f>
        <v>2420585</v>
      </c>
      <c r="O18" s="260"/>
      <c r="P18" s="262">
        <f>[3]CFCO!O14</f>
        <v>164726.37</v>
      </c>
      <c r="Q18" s="238"/>
      <c r="R18" s="263">
        <f t="shared" si="3"/>
        <v>2645068.63</v>
      </c>
    </row>
    <row r="19" spans="1:18" x14ac:dyDescent="0.2">
      <c r="A19" s="264" t="s">
        <v>215</v>
      </c>
      <c r="C19" s="265"/>
      <c r="E19" s="259">
        <f>'[3]SUMMARY - IHSS Admin.'!I19</f>
        <v>515115</v>
      </c>
      <c r="F19" s="260">
        <f>'[3]SUMMARY - IHSS Admin.'!J19</f>
        <v>580040</v>
      </c>
      <c r="G19" s="261">
        <f t="shared" si="0"/>
        <v>515115</v>
      </c>
      <c r="I19" s="259">
        <f>'[3]SUMMARY - PA Admin.'!I19</f>
        <v>34931</v>
      </c>
      <c r="J19" s="260">
        <f>'[3]SUMMARY - PA Admin.'!J19</f>
        <v>36069</v>
      </c>
      <c r="K19" s="261">
        <f t="shared" si="1"/>
        <v>34931</v>
      </c>
      <c r="L19" s="260"/>
      <c r="M19" s="259">
        <f t="shared" si="2"/>
        <v>550046</v>
      </c>
      <c r="N19" s="260">
        <f>'[3]SUMMARY - Services'!P18</f>
        <v>7895189</v>
      </c>
      <c r="O19" s="260"/>
      <c r="P19" s="262">
        <f>[3]CFCO!O15</f>
        <v>545506.55000000005</v>
      </c>
      <c r="Q19" s="238"/>
      <c r="R19" s="263">
        <f t="shared" si="3"/>
        <v>7899728.4500000002</v>
      </c>
    </row>
    <row r="20" spans="1:18" x14ac:dyDescent="0.2">
      <c r="A20" s="264" t="s">
        <v>216</v>
      </c>
      <c r="C20" s="265" t="s">
        <v>204</v>
      </c>
      <c r="E20" s="259">
        <f>'[3]SUMMARY - IHSS Admin.'!I20</f>
        <v>62192</v>
      </c>
      <c r="F20" s="260">
        <f>'[3]SUMMARY - IHSS Admin.'!J20</f>
        <v>42065</v>
      </c>
      <c r="G20" s="261">
        <f t="shared" si="0"/>
        <v>42065</v>
      </c>
      <c r="I20" s="259">
        <f>'[3]SUMMARY - PA Admin.'!I20</f>
        <v>14630</v>
      </c>
      <c r="J20" s="260">
        <f>'[3]SUMMARY - PA Admin.'!J20</f>
        <v>16563</v>
      </c>
      <c r="K20" s="261">
        <f t="shared" si="1"/>
        <v>14630</v>
      </c>
      <c r="L20" s="260"/>
      <c r="M20" s="259">
        <f t="shared" si="2"/>
        <v>56695</v>
      </c>
      <c r="N20" s="260">
        <f>'[3]SUMMARY - Services'!P19</f>
        <v>168961</v>
      </c>
      <c r="O20" s="260"/>
      <c r="P20" s="262">
        <f>[3]CFCO!O16</f>
        <v>11380.95</v>
      </c>
      <c r="Q20" s="238"/>
      <c r="R20" s="263">
        <f t="shared" si="3"/>
        <v>214275.05</v>
      </c>
    </row>
    <row r="21" spans="1:18" x14ac:dyDescent="0.2">
      <c r="A21" s="264" t="s">
        <v>217</v>
      </c>
      <c r="C21" s="265"/>
      <c r="E21" s="259">
        <f>'[3]SUMMARY - IHSS Admin.'!I21</f>
        <v>692243</v>
      </c>
      <c r="F21" s="260">
        <f>'[3]SUMMARY - IHSS Admin.'!J21</f>
        <v>595229</v>
      </c>
      <c r="G21" s="261">
        <f t="shared" si="0"/>
        <v>692243</v>
      </c>
      <c r="I21" s="259">
        <f>'[3]SUMMARY - PA Admin.'!I21</f>
        <v>58520</v>
      </c>
      <c r="J21" s="260">
        <f>'[3]SUMMARY - PA Admin.'!J21</f>
        <v>58117</v>
      </c>
      <c r="K21" s="261">
        <f t="shared" si="1"/>
        <v>58520</v>
      </c>
      <c r="L21" s="260"/>
      <c r="M21" s="259">
        <f t="shared" si="2"/>
        <v>750763</v>
      </c>
      <c r="N21" s="260">
        <f>'[3]SUMMARY - Services'!P20</f>
        <v>7207682</v>
      </c>
      <c r="O21" s="260"/>
      <c r="P21" s="262">
        <f>[3]CFCO!O17</f>
        <v>497075.72</v>
      </c>
      <c r="Q21" s="238"/>
      <c r="R21" s="263">
        <f t="shared" si="3"/>
        <v>7461369.2800000003</v>
      </c>
    </row>
    <row r="22" spans="1:18" x14ac:dyDescent="0.2">
      <c r="A22" s="264" t="s">
        <v>218</v>
      </c>
      <c r="C22" s="265"/>
      <c r="E22" s="259">
        <f>'[3]SUMMARY - IHSS Admin.'!I22</f>
        <v>193057</v>
      </c>
      <c r="F22" s="260">
        <f>'[3]SUMMARY - IHSS Admin.'!J22</f>
        <v>171943</v>
      </c>
      <c r="G22" s="261">
        <f t="shared" si="0"/>
        <v>193057</v>
      </c>
      <c r="I22" s="259">
        <f>'[3]SUMMARY - PA Admin.'!I22</f>
        <v>47846</v>
      </c>
      <c r="J22" s="260">
        <f>'[3]SUMMARY - PA Admin.'!J22</f>
        <v>57117</v>
      </c>
      <c r="K22" s="261">
        <f t="shared" si="1"/>
        <v>47846</v>
      </c>
      <c r="L22" s="260"/>
      <c r="M22" s="259">
        <f t="shared" si="2"/>
        <v>240903</v>
      </c>
      <c r="N22" s="260">
        <f>'[3]SUMMARY - Services'!P21</f>
        <v>2788350</v>
      </c>
      <c r="O22" s="260"/>
      <c r="P22" s="262">
        <f>[3]CFCO!O18</f>
        <v>182010.96</v>
      </c>
      <c r="Q22" s="238"/>
      <c r="R22" s="263">
        <f t="shared" si="3"/>
        <v>2847242.04</v>
      </c>
    </row>
    <row r="23" spans="1:18" x14ac:dyDescent="0.2">
      <c r="A23" s="264" t="s">
        <v>219</v>
      </c>
      <c r="C23" s="265"/>
      <c r="E23" s="259">
        <f>'[3]SUMMARY - IHSS Admin.'!I23</f>
        <v>179024</v>
      </c>
      <c r="F23" s="260">
        <f>'[3]SUMMARY - IHSS Admin.'!J23</f>
        <v>183346</v>
      </c>
      <c r="G23" s="261">
        <f t="shared" si="0"/>
        <v>179024</v>
      </c>
      <c r="I23" s="259">
        <f>'[3]SUMMARY - PA Admin.'!I23</f>
        <v>52992</v>
      </c>
      <c r="J23" s="260">
        <f>'[3]SUMMARY - PA Admin.'!J23</f>
        <v>45085</v>
      </c>
      <c r="K23" s="261">
        <f t="shared" si="1"/>
        <v>52992</v>
      </c>
      <c r="L23" s="260"/>
      <c r="M23" s="259">
        <f t="shared" si="2"/>
        <v>232016</v>
      </c>
      <c r="N23" s="260">
        <f>'[3]SUMMARY - Services'!P22</f>
        <v>4494473</v>
      </c>
      <c r="O23" s="260"/>
      <c r="P23" s="262">
        <f>[3]CFCO!O19</f>
        <v>314988.68</v>
      </c>
      <c r="Q23" s="238"/>
      <c r="R23" s="263">
        <f t="shared" si="3"/>
        <v>4411500.32</v>
      </c>
    </row>
    <row r="24" spans="1:18" x14ac:dyDescent="0.2">
      <c r="A24" s="264" t="s">
        <v>220</v>
      </c>
      <c r="C24" s="265" t="s">
        <v>204</v>
      </c>
      <c r="E24" s="259">
        <f>'[3]SUMMARY - IHSS Admin.'!I24</f>
        <v>67820</v>
      </c>
      <c r="F24" s="260">
        <f>'[3]SUMMARY - IHSS Admin.'!J24</f>
        <v>64570</v>
      </c>
      <c r="G24" s="261">
        <f t="shared" si="0"/>
        <v>64570</v>
      </c>
      <c r="I24" s="259">
        <f>'[3]SUMMARY - PA Admin.'!I24</f>
        <v>10532</v>
      </c>
      <c r="J24" s="260">
        <f>'[3]SUMMARY - PA Admin.'!J24</f>
        <v>7544</v>
      </c>
      <c r="K24" s="261">
        <f t="shared" si="1"/>
        <v>7544</v>
      </c>
      <c r="L24" s="260"/>
      <c r="M24" s="259">
        <f t="shared" si="2"/>
        <v>72114</v>
      </c>
      <c r="N24" s="260">
        <f>'[3]SUMMARY - Services'!P23</f>
        <v>239615</v>
      </c>
      <c r="O24" s="260"/>
      <c r="P24" s="262">
        <f>[3]CFCO!O20</f>
        <v>17003.7</v>
      </c>
      <c r="Q24" s="238"/>
      <c r="R24" s="263">
        <f t="shared" si="3"/>
        <v>294725.3</v>
      </c>
    </row>
    <row r="25" spans="1:18" x14ac:dyDescent="0.2">
      <c r="A25" s="264" t="s">
        <v>221</v>
      </c>
      <c r="C25" s="265"/>
      <c r="E25" s="259">
        <f>'[3]SUMMARY - IHSS Admin.'!I25</f>
        <v>18891315</v>
      </c>
      <c r="F25" s="260">
        <f>'[3]SUMMARY - IHSS Admin.'!J25</f>
        <v>16983244</v>
      </c>
      <c r="G25" s="261">
        <f t="shared" si="0"/>
        <v>18891315</v>
      </c>
      <c r="I25" s="259">
        <f>'[3]SUMMARY - PA Admin.'!I25</f>
        <v>678226</v>
      </c>
      <c r="J25" s="260">
        <f>'[3]SUMMARY - PA Admin.'!J25</f>
        <v>534537</v>
      </c>
      <c r="K25" s="261">
        <f t="shared" si="1"/>
        <v>678226</v>
      </c>
      <c r="L25" s="260"/>
      <c r="M25" s="259">
        <f t="shared" si="2"/>
        <v>19569541</v>
      </c>
      <c r="N25" s="260">
        <f>'[3]SUMMARY - Services'!P24</f>
        <v>328452640</v>
      </c>
      <c r="O25" s="260"/>
      <c r="P25" s="262">
        <f>[3]CFCO!O21</f>
        <v>23144917.030000001</v>
      </c>
      <c r="Q25" s="238"/>
      <c r="R25" s="263">
        <f t="shared" si="3"/>
        <v>324877263.97000003</v>
      </c>
    </row>
    <row r="26" spans="1:18" x14ac:dyDescent="0.2">
      <c r="A26" s="264" t="s">
        <v>222</v>
      </c>
      <c r="C26" s="265"/>
      <c r="E26" s="259">
        <f>'[3]SUMMARY - IHSS Admin.'!I26</f>
        <v>187444</v>
      </c>
      <c r="F26" s="260">
        <f>'[3]SUMMARY - IHSS Admin.'!J26</f>
        <v>201538</v>
      </c>
      <c r="G26" s="261">
        <f t="shared" si="0"/>
        <v>187444</v>
      </c>
      <c r="I26" s="259">
        <f>'[3]SUMMARY - PA Admin.'!I26</f>
        <v>23542</v>
      </c>
      <c r="J26" s="260">
        <f>'[3]SUMMARY - PA Admin.'!J26</f>
        <v>14812</v>
      </c>
      <c r="K26" s="261">
        <f t="shared" si="1"/>
        <v>23542</v>
      </c>
      <c r="L26" s="260"/>
      <c r="M26" s="259">
        <f t="shared" si="2"/>
        <v>210986</v>
      </c>
      <c r="N26" s="260">
        <f>'[3]SUMMARY - Services'!P25</f>
        <v>3118960</v>
      </c>
      <c r="O26" s="260"/>
      <c r="P26" s="262">
        <f>[3]CFCO!O22</f>
        <v>202301.39</v>
      </c>
      <c r="Q26" s="238"/>
      <c r="R26" s="263">
        <f t="shared" si="3"/>
        <v>3127644.61</v>
      </c>
    </row>
    <row r="27" spans="1:18" x14ac:dyDescent="0.2">
      <c r="A27" s="264" t="s">
        <v>223</v>
      </c>
      <c r="C27" s="265"/>
      <c r="E27" s="259">
        <f>'[3]SUMMARY - IHSS Admin.'!I27</f>
        <v>397077</v>
      </c>
      <c r="F27" s="260">
        <f>'[3]SUMMARY - IHSS Admin.'!J27</f>
        <v>486090</v>
      </c>
      <c r="G27" s="261">
        <f t="shared" si="0"/>
        <v>397077</v>
      </c>
      <c r="I27" s="259">
        <f>'[3]SUMMARY - PA Admin.'!I27</f>
        <v>62237</v>
      </c>
      <c r="J27" s="260">
        <f>'[3]SUMMARY - PA Admin.'!J27</f>
        <v>96594</v>
      </c>
      <c r="K27" s="261">
        <f t="shared" si="1"/>
        <v>62237</v>
      </c>
      <c r="L27" s="260"/>
      <c r="M27" s="259">
        <f t="shared" si="2"/>
        <v>459314</v>
      </c>
      <c r="N27" s="260">
        <f>'[3]SUMMARY - Services'!P26</f>
        <v>4337924</v>
      </c>
      <c r="O27" s="260"/>
      <c r="P27" s="262">
        <f>[3]CFCO!O23</f>
        <v>308402.51</v>
      </c>
      <c r="Q27" s="238"/>
      <c r="R27" s="263">
        <f t="shared" si="3"/>
        <v>4488835.49</v>
      </c>
    </row>
    <row r="28" spans="1:18" x14ac:dyDescent="0.2">
      <c r="A28" s="264" t="s">
        <v>224</v>
      </c>
      <c r="C28" s="265" t="s">
        <v>204</v>
      </c>
      <c r="E28" s="259">
        <f>'[3]SUMMARY - IHSS Admin.'!I28</f>
        <v>92265</v>
      </c>
      <c r="F28" s="260">
        <f>'[3]SUMMARY - IHSS Admin.'!J28</f>
        <v>87917</v>
      </c>
      <c r="G28" s="261">
        <f t="shared" si="0"/>
        <v>87917</v>
      </c>
      <c r="I28" s="259">
        <f>'[3]SUMMARY - PA Admin.'!I28</f>
        <v>29070</v>
      </c>
      <c r="J28" s="260">
        <f>'[3]SUMMARY - PA Admin.'!J28</f>
        <v>25574</v>
      </c>
      <c r="K28" s="261">
        <f t="shared" si="1"/>
        <v>25574</v>
      </c>
      <c r="L28" s="260"/>
      <c r="M28" s="259">
        <f t="shared" si="2"/>
        <v>113491</v>
      </c>
      <c r="N28" s="260">
        <f>'[3]SUMMARY - Services'!P27</f>
        <v>354373</v>
      </c>
      <c r="O28" s="260"/>
      <c r="P28" s="262">
        <f>[3]CFCO!O24</f>
        <v>24979.61</v>
      </c>
      <c r="Q28" s="238"/>
      <c r="R28" s="263">
        <f t="shared" si="3"/>
        <v>442884.39</v>
      </c>
    </row>
    <row r="29" spans="1:18" x14ac:dyDescent="0.2">
      <c r="A29" s="264" t="s">
        <v>225</v>
      </c>
      <c r="C29" s="265"/>
      <c r="E29" s="259">
        <f>'[3]SUMMARY - IHSS Admin.'!I29</f>
        <v>424494</v>
      </c>
      <c r="F29" s="260">
        <f>'[3]SUMMARY - IHSS Admin.'!J29</f>
        <v>351088</v>
      </c>
      <c r="G29" s="261">
        <f t="shared" si="0"/>
        <v>424494</v>
      </c>
      <c r="I29" s="259">
        <f>'[3]SUMMARY - PA Admin.'!I29</f>
        <v>48560</v>
      </c>
      <c r="J29" s="260">
        <f>'[3]SUMMARY - PA Admin.'!J29</f>
        <v>107364</v>
      </c>
      <c r="K29" s="261">
        <f t="shared" si="1"/>
        <v>48560</v>
      </c>
      <c r="L29" s="260"/>
      <c r="M29" s="259">
        <f t="shared" si="2"/>
        <v>473054</v>
      </c>
      <c r="N29" s="260">
        <f>'[3]SUMMARY - Services'!P28</f>
        <v>3322801</v>
      </c>
      <c r="O29" s="260"/>
      <c r="P29" s="262">
        <f>[3]CFCO!O25</f>
        <v>234672.9</v>
      </c>
      <c r="Q29" s="238"/>
      <c r="R29" s="263">
        <f t="shared" si="3"/>
        <v>3561182.1</v>
      </c>
    </row>
    <row r="30" spans="1:18" x14ac:dyDescent="0.2">
      <c r="A30" s="264" t="s">
        <v>226</v>
      </c>
      <c r="C30" s="265"/>
      <c r="E30" s="259">
        <f>'[3]SUMMARY - IHSS Admin.'!I30</f>
        <v>381751</v>
      </c>
      <c r="F30" s="260">
        <f>'[3]SUMMARY - IHSS Admin.'!J30</f>
        <v>412865</v>
      </c>
      <c r="G30" s="261">
        <f t="shared" si="0"/>
        <v>381751</v>
      </c>
      <c r="I30" s="259">
        <f>'[3]SUMMARY - PA Admin.'!I30</f>
        <v>45082</v>
      </c>
      <c r="J30" s="260">
        <f>'[3]SUMMARY - PA Admin.'!J30</f>
        <v>34989</v>
      </c>
      <c r="K30" s="261">
        <f t="shared" si="1"/>
        <v>45082</v>
      </c>
      <c r="L30" s="260"/>
      <c r="M30" s="259">
        <f t="shared" si="2"/>
        <v>426833</v>
      </c>
      <c r="N30" s="260">
        <f>'[3]SUMMARY - Services'!P29</f>
        <v>3989798</v>
      </c>
      <c r="O30" s="260"/>
      <c r="P30" s="262">
        <f>[3]CFCO!O26</f>
        <v>275747.34000000003</v>
      </c>
      <c r="Q30" s="238"/>
      <c r="R30" s="263">
        <f t="shared" si="3"/>
        <v>4140883.66</v>
      </c>
    </row>
    <row r="31" spans="1:18" x14ac:dyDescent="0.2">
      <c r="A31" s="264" t="s">
        <v>227</v>
      </c>
      <c r="C31" s="265" t="s">
        <v>204</v>
      </c>
      <c r="E31" s="259">
        <f>'[3]SUMMARY - IHSS Admin.'!I31</f>
        <v>50970</v>
      </c>
      <c r="F31" s="260">
        <f>'[3]SUMMARY - IHSS Admin.'!J31</f>
        <v>30864</v>
      </c>
      <c r="G31" s="261">
        <f t="shared" si="0"/>
        <v>30864</v>
      </c>
      <c r="I31" s="259">
        <f>'[3]SUMMARY - PA Admin.'!I31</f>
        <v>12343</v>
      </c>
      <c r="J31" s="260">
        <f>'[3]SUMMARY - PA Admin.'!J31</f>
        <v>11681</v>
      </c>
      <c r="K31" s="261">
        <f t="shared" si="1"/>
        <v>11681</v>
      </c>
      <c r="L31" s="260"/>
      <c r="M31" s="259">
        <f t="shared" si="2"/>
        <v>42545</v>
      </c>
      <c r="N31" s="260">
        <f>'[3]SUMMARY - Services'!P30</f>
        <v>140835</v>
      </c>
      <c r="O31" s="260"/>
      <c r="P31" s="262">
        <f>[3]CFCO!O27</f>
        <v>8749.2900000000009</v>
      </c>
      <c r="Q31" s="238"/>
      <c r="R31" s="263">
        <f t="shared" si="3"/>
        <v>174630.71</v>
      </c>
    </row>
    <row r="32" spans="1:18" x14ac:dyDescent="0.2">
      <c r="A32" s="264" t="s">
        <v>228</v>
      </c>
      <c r="C32" s="265" t="s">
        <v>204</v>
      </c>
      <c r="E32" s="259">
        <f>'[3]SUMMARY - IHSS Admin.'!I32</f>
        <v>57317</v>
      </c>
      <c r="F32" s="260">
        <f>'[3]SUMMARY - IHSS Admin.'!J32</f>
        <v>17223</v>
      </c>
      <c r="G32" s="261">
        <f t="shared" si="0"/>
        <v>17223</v>
      </c>
      <c r="I32" s="259">
        <f>'[3]SUMMARY - PA Admin.'!I32</f>
        <v>16203</v>
      </c>
      <c r="J32" s="260">
        <f>'[3]SUMMARY - PA Admin.'!J32</f>
        <v>14644</v>
      </c>
      <c r="K32" s="261">
        <f t="shared" si="1"/>
        <v>14644</v>
      </c>
      <c r="L32" s="260"/>
      <c r="M32" s="259">
        <f t="shared" si="2"/>
        <v>31867</v>
      </c>
      <c r="N32" s="260">
        <f>'[3]SUMMARY - Services'!P31</f>
        <v>51193</v>
      </c>
      <c r="O32" s="260"/>
      <c r="P32" s="262">
        <f>[3]CFCO!O28</f>
        <v>3667.51</v>
      </c>
      <c r="Q32" s="238"/>
      <c r="R32" s="263">
        <f t="shared" si="3"/>
        <v>79392.490000000005</v>
      </c>
    </row>
    <row r="33" spans="1:18" x14ac:dyDescent="0.2">
      <c r="A33" s="264" t="s">
        <v>229</v>
      </c>
      <c r="C33" s="265"/>
      <c r="E33" s="259">
        <f>'[3]SUMMARY - IHSS Admin.'!I33</f>
        <v>629067</v>
      </c>
      <c r="F33" s="260">
        <f>'[3]SUMMARY - IHSS Admin.'!J33</f>
        <v>747144</v>
      </c>
      <c r="G33" s="261">
        <f t="shared" si="0"/>
        <v>629067</v>
      </c>
      <c r="I33" s="259">
        <f>'[3]SUMMARY - PA Admin.'!I33</f>
        <v>56948</v>
      </c>
      <c r="J33" s="260">
        <f>'[3]SUMMARY - PA Admin.'!J33</f>
        <v>52242</v>
      </c>
      <c r="K33" s="261">
        <f t="shared" si="1"/>
        <v>56948</v>
      </c>
      <c r="L33" s="260"/>
      <c r="M33" s="259">
        <f t="shared" si="2"/>
        <v>686015</v>
      </c>
      <c r="N33" s="260">
        <f>'[3]SUMMARY - Services'!P32</f>
        <v>8931888</v>
      </c>
      <c r="O33" s="260"/>
      <c r="P33" s="262">
        <f>[3]CFCO!O29</f>
        <v>614011.36</v>
      </c>
      <c r="Q33" s="238"/>
      <c r="R33" s="263">
        <f t="shared" si="3"/>
        <v>9003891.6400000006</v>
      </c>
    </row>
    <row r="34" spans="1:18" x14ac:dyDescent="0.2">
      <c r="A34" s="264" t="s">
        <v>230</v>
      </c>
      <c r="C34" s="265"/>
      <c r="E34" s="259">
        <f>'[3]SUMMARY - IHSS Admin.'!I34</f>
        <v>193240</v>
      </c>
      <c r="F34" s="260">
        <f>'[3]SUMMARY - IHSS Admin.'!J34</f>
        <v>251085</v>
      </c>
      <c r="G34" s="261">
        <f t="shared" si="0"/>
        <v>193240</v>
      </c>
      <c r="I34" s="259">
        <f>'[3]SUMMARY - PA Admin.'!I34</f>
        <v>28879</v>
      </c>
      <c r="J34" s="260">
        <f>'[3]SUMMARY - PA Admin.'!J34</f>
        <v>33242</v>
      </c>
      <c r="K34" s="261">
        <f t="shared" si="1"/>
        <v>28879</v>
      </c>
      <c r="L34" s="260"/>
      <c r="M34" s="259">
        <f t="shared" si="2"/>
        <v>222119</v>
      </c>
      <c r="N34" s="260">
        <f>'[3]SUMMARY - Services'!P33</f>
        <v>2654832</v>
      </c>
      <c r="O34" s="260"/>
      <c r="P34" s="262">
        <f>[3]CFCO!O30</f>
        <v>186908.29</v>
      </c>
      <c r="Q34" s="238"/>
      <c r="R34" s="263">
        <f t="shared" si="3"/>
        <v>2690042.71</v>
      </c>
    </row>
    <row r="35" spans="1:18" x14ac:dyDescent="0.2">
      <c r="A35" s="264" t="s">
        <v>231</v>
      </c>
      <c r="C35" s="265"/>
      <c r="E35" s="259">
        <f>'[3]SUMMARY - IHSS Admin.'!I35</f>
        <v>153463</v>
      </c>
      <c r="F35" s="260">
        <f>'[3]SUMMARY - IHSS Admin.'!J35</f>
        <v>154834</v>
      </c>
      <c r="G35" s="261">
        <f t="shared" si="0"/>
        <v>153463</v>
      </c>
      <c r="I35" s="259">
        <f>'[3]SUMMARY - PA Admin.'!I35</f>
        <v>82603</v>
      </c>
      <c r="J35" s="260">
        <f>'[3]SUMMARY - PA Admin.'!J35</f>
        <v>68324</v>
      </c>
      <c r="K35" s="261">
        <f t="shared" si="1"/>
        <v>82603</v>
      </c>
      <c r="L35" s="260"/>
      <c r="M35" s="259">
        <f t="shared" si="2"/>
        <v>236066</v>
      </c>
      <c r="N35" s="260">
        <f>'[3]SUMMARY - Services'!P34</f>
        <v>1271743</v>
      </c>
      <c r="O35" s="260"/>
      <c r="P35" s="262">
        <f>[3]CFCO!O31</f>
        <v>88268.97</v>
      </c>
      <c r="Q35" s="238"/>
      <c r="R35" s="263">
        <f t="shared" si="3"/>
        <v>1419540.03</v>
      </c>
    </row>
    <row r="36" spans="1:18" x14ac:dyDescent="0.2">
      <c r="A36" s="264" t="s">
        <v>232</v>
      </c>
      <c r="C36" s="265"/>
      <c r="E36" s="259">
        <f>'[3]SUMMARY - IHSS Admin.'!I36</f>
        <v>1891841</v>
      </c>
      <c r="F36" s="260">
        <f>'[3]SUMMARY - IHSS Admin.'!J36</f>
        <v>1813352</v>
      </c>
      <c r="G36" s="261">
        <f t="shared" si="0"/>
        <v>1891841</v>
      </c>
      <c r="I36" s="259">
        <f>'[3]SUMMARY - PA Admin.'!I36</f>
        <v>120758</v>
      </c>
      <c r="J36" s="260">
        <f>'[3]SUMMARY - PA Admin.'!J36</f>
        <v>146652</v>
      </c>
      <c r="K36" s="261">
        <f t="shared" si="1"/>
        <v>120758</v>
      </c>
      <c r="L36" s="260"/>
      <c r="M36" s="259">
        <f t="shared" si="2"/>
        <v>2012599</v>
      </c>
      <c r="N36" s="260">
        <f>'[3]SUMMARY - Services'!P35</f>
        <v>31580879</v>
      </c>
      <c r="O36" s="260"/>
      <c r="P36" s="262">
        <f>[3]CFCO!O32</f>
        <v>2205573.46</v>
      </c>
      <c r="Q36" s="238"/>
      <c r="R36" s="263">
        <f t="shared" si="3"/>
        <v>31387904.539999999</v>
      </c>
    </row>
    <row r="37" spans="1:18" x14ac:dyDescent="0.2">
      <c r="A37" s="264" t="s">
        <v>233</v>
      </c>
      <c r="C37" s="265"/>
      <c r="E37" s="259">
        <f>'[3]SUMMARY - IHSS Admin.'!I37</f>
        <v>267786</v>
      </c>
      <c r="F37" s="260">
        <f>'[3]SUMMARY - IHSS Admin.'!J37</f>
        <v>335591</v>
      </c>
      <c r="G37" s="261">
        <f t="shared" si="0"/>
        <v>267786</v>
      </c>
      <c r="I37" s="259">
        <f>'[3]SUMMARY - PA Admin.'!I37</f>
        <v>65144</v>
      </c>
      <c r="J37" s="260">
        <f>'[3]SUMMARY - PA Admin.'!J37</f>
        <v>110978</v>
      </c>
      <c r="K37" s="261">
        <f t="shared" si="1"/>
        <v>65144</v>
      </c>
      <c r="L37" s="260"/>
      <c r="M37" s="259">
        <f t="shared" si="2"/>
        <v>332930</v>
      </c>
      <c r="N37" s="260">
        <f>'[3]SUMMARY - Services'!P36</f>
        <v>4911018</v>
      </c>
      <c r="O37" s="260"/>
      <c r="P37" s="262">
        <f>[3]CFCO!O33</f>
        <v>342220.78</v>
      </c>
      <c r="Q37" s="238"/>
      <c r="R37" s="263">
        <f t="shared" si="3"/>
        <v>4901727.22</v>
      </c>
    </row>
    <row r="38" spans="1:18" x14ac:dyDescent="0.2">
      <c r="A38" s="264" t="s">
        <v>234</v>
      </c>
      <c r="C38" s="265" t="s">
        <v>204</v>
      </c>
      <c r="E38" s="259">
        <f>'[3]SUMMARY - IHSS Admin.'!I38</f>
        <v>77427</v>
      </c>
      <c r="F38" s="260">
        <f>'[3]SUMMARY - IHSS Admin.'!J38</f>
        <v>41886</v>
      </c>
      <c r="G38" s="261">
        <f t="shared" si="0"/>
        <v>41886</v>
      </c>
      <c r="I38" s="259">
        <f>'[3]SUMMARY - PA Admin.'!I38</f>
        <v>17903</v>
      </c>
      <c r="J38" s="260">
        <f>'[3]SUMMARY - PA Admin.'!J38</f>
        <v>14819</v>
      </c>
      <c r="K38" s="261">
        <f t="shared" si="1"/>
        <v>14819</v>
      </c>
      <c r="L38" s="260"/>
      <c r="M38" s="259">
        <f t="shared" si="2"/>
        <v>56705</v>
      </c>
      <c r="N38" s="260">
        <f>'[3]SUMMARY - Services'!P37</f>
        <v>282695</v>
      </c>
      <c r="O38" s="260"/>
      <c r="P38" s="262">
        <f>[3]CFCO!O34</f>
        <v>19334.97</v>
      </c>
      <c r="Q38" s="238"/>
      <c r="R38" s="263">
        <f t="shared" si="3"/>
        <v>320065.03000000003</v>
      </c>
    </row>
    <row r="39" spans="1:18" x14ac:dyDescent="0.2">
      <c r="A39" s="264" t="s">
        <v>235</v>
      </c>
      <c r="C39" s="265"/>
      <c r="E39" s="259">
        <f>'[3]SUMMARY - IHSS Admin.'!I39</f>
        <v>1837830</v>
      </c>
      <c r="F39" s="260">
        <f>'[3]SUMMARY - IHSS Admin.'!J39</f>
        <v>1876912</v>
      </c>
      <c r="G39" s="261">
        <f t="shared" si="0"/>
        <v>1837830</v>
      </c>
      <c r="I39" s="259">
        <f>'[3]SUMMARY - PA Admin.'!I39</f>
        <v>274588</v>
      </c>
      <c r="J39" s="260">
        <f>'[3]SUMMARY - PA Admin.'!J39</f>
        <v>364903</v>
      </c>
      <c r="K39" s="261">
        <f t="shared" si="1"/>
        <v>274588</v>
      </c>
      <c r="L39" s="260"/>
      <c r="M39" s="259">
        <f t="shared" si="2"/>
        <v>2112418</v>
      </c>
      <c r="N39" s="260">
        <f>'[3]SUMMARY - Services'!P38</f>
        <v>43421891</v>
      </c>
      <c r="O39" s="260"/>
      <c r="P39" s="262">
        <f>[3]CFCO!O35</f>
        <v>2996702.54</v>
      </c>
      <c r="Q39" s="238"/>
      <c r="R39" s="263">
        <f t="shared" si="3"/>
        <v>42537606.460000001</v>
      </c>
    </row>
    <row r="40" spans="1:18" x14ac:dyDescent="0.2">
      <c r="A40" s="264" t="s">
        <v>236</v>
      </c>
      <c r="C40" s="265"/>
      <c r="E40" s="259">
        <f>'[3]SUMMARY - IHSS Admin.'!I40</f>
        <v>3380319</v>
      </c>
      <c r="F40" s="260">
        <f>'[3]SUMMARY - IHSS Admin.'!J40</f>
        <v>2547183</v>
      </c>
      <c r="G40" s="261">
        <f t="shared" si="0"/>
        <v>3380319</v>
      </c>
      <c r="I40" s="259">
        <f>'[3]SUMMARY - PA Admin.'!I40</f>
        <v>219404</v>
      </c>
      <c r="J40" s="260">
        <f>'[3]SUMMARY - PA Admin.'!J40</f>
        <v>239243</v>
      </c>
      <c r="K40" s="261">
        <f t="shared" si="1"/>
        <v>219404</v>
      </c>
      <c r="L40" s="260"/>
      <c r="M40" s="259">
        <f t="shared" si="2"/>
        <v>3599723</v>
      </c>
      <c r="N40" s="260">
        <f>'[3]SUMMARY - Services'!P39</f>
        <v>49805438</v>
      </c>
      <c r="O40" s="260"/>
      <c r="P40" s="262">
        <f>[3]CFCO!O36</f>
        <v>3443302.63</v>
      </c>
      <c r="Q40" s="238"/>
      <c r="R40" s="263">
        <f t="shared" si="3"/>
        <v>49961858.369999997</v>
      </c>
    </row>
    <row r="41" spans="1:18" x14ac:dyDescent="0.2">
      <c r="A41" s="264" t="s">
        <v>237</v>
      </c>
      <c r="C41" s="265"/>
      <c r="E41" s="259">
        <f>'[3]SUMMARY - IHSS Admin.'!I41</f>
        <v>83206</v>
      </c>
      <c r="F41" s="260">
        <f>'[3]SUMMARY - IHSS Admin.'!J41</f>
        <v>56656</v>
      </c>
      <c r="G41" s="261">
        <f t="shared" si="0"/>
        <v>83206</v>
      </c>
      <c r="I41" s="259">
        <f>'[3]SUMMARY - PA Admin.'!I41</f>
        <v>30070</v>
      </c>
      <c r="J41" s="260">
        <f>'[3]SUMMARY - PA Admin.'!J41</f>
        <v>46012</v>
      </c>
      <c r="K41" s="261">
        <f t="shared" si="1"/>
        <v>30070</v>
      </c>
      <c r="L41" s="260"/>
      <c r="M41" s="259">
        <f t="shared" si="2"/>
        <v>113276</v>
      </c>
      <c r="N41" s="260">
        <f>'[3]SUMMARY - Services'!P40</f>
        <v>1033421</v>
      </c>
      <c r="O41" s="260"/>
      <c r="P41" s="262">
        <f>[3]CFCO!O37</f>
        <v>70910.97</v>
      </c>
      <c r="Q41" s="238"/>
      <c r="R41" s="263">
        <f t="shared" si="3"/>
        <v>1075786.03</v>
      </c>
    </row>
    <row r="42" spans="1:18" x14ac:dyDescent="0.2">
      <c r="A42" s="264" t="s">
        <v>238</v>
      </c>
      <c r="C42" s="265"/>
      <c r="E42" s="259">
        <f>'[3]SUMMARY - IHSS Admin.'!I42</f>
        <v>2717151</v>
      </c>
      <c r="F42" s="260">
        <f>'[3]SUMMARY - IHSS Admin.'!J42</f>
        <v>2880756</v>
      </c>
      <c r="G42" s="261">
        <f t="shared" si="0"/>
        <v>2717151</v>
      </c>
      <c r="I42" s="259">
        <f>'[3]SUMMARY - PA Admin.'!I42</f>
        <v>239943</v>
      </c>
      <c r="J42" s="260">
        <f>'[3]SUMMARY - PA Admin.'!J42</f>
        <v>245620</v>
      </c>
      <c r="K42" s="261">
        <f t="shared" si="1"/>
        <v>239943</v>
      </c>
      <c r="L42" s="260"/>
      <c r="M42" s="259">
        <f t="shared" si="2"/>
        <v>2957094</v>
      </c>
      <c r="N42" s="260">
        <f>'[3]SUMMARY - Services'!P41</f>
        <v>40608124</v>
      </c>
      <c r="O42" s="260"/>
      <c r="P42" s="262">
        <f>[3]CFCO!O38</f>
        <v>2794766.63</v>
      </c>
      <c r="Q42" s="238"/>
      <c r="R42" s="263">
        <f t="shared" si="3"/>
        <v>40770451.369999997</v>
      </c>
    </row>
    <row r="43" spans="1:18" x14ac:dyDescent="0.2">
      <c r="A43" s="264" t="s">
        <v>239</v>
      </c>
      <c r="C43" s="265"/>
      <c r="E43" s="259">
        <f>'[3]SUMMARY - IHSS Admin.'!I43</f>
        <v>2783819</v>
      </c>
      <c r="F43" s="260">
        <f>'[3]SUMMARY - IHSS Admin.'!J43</f>
        <v>2774604</v>
      </c>
      <c r="G43" s="261">
        <f t="shared" si="0"/>
        <v>2783819</v>
      </c>
      <c r="I43" s="259">
        <f>'[3]SUMMARY - PA Admin.'!I43</f>
        <v>369326</v>
      </c>
      <c r="J43" s="260">
        <f>'[3]SUMMARY - PA Admin.'!J43</f>
        <v>747653</v>
      </c>
      <c r="K43" s="261">
        <f t="shared" si="1"/>
        <v>369326</v>
      </c>
      <c r="L43" s="260"/>
      <c r="M43" s="259">
        <f t="shared" si="2"/>
        <v>3153145</v>
      </c>
      <c r="N43" s="260">
        <f>'[3]SUMMARY - Services'!P42</f>
        <v>45572013</v>
      </c>
      <c r="O43" s="260"/>
      <c r="P43" s="262">
        <f>[3]CFCO!O39</f>
        <v>3113754.7</v>
      </c>
      <c r="Q43" s="238"/>
      <c r="R43" s="263">
        <f t="shared" si="3"/>
        <v>45611403.299999997</v>
      </c>
    </row>
    <row r="44" spans="1:18" x14ac:dyDescent="0.2">
      <c r="A44" s="264" t="s">
        <v>240</v>
      </c>
      <c r="C44" s="265"/>
      <c r="E44" s="259">
        <f>'[3]SUMMARY - IHSS Admin.'!I44</f>
        <v>2879743</v>
      </c>
      <c r="F44" s="260">
        <f>'[3]SUMMARY - IHSS Admin.'!J44</f>
        <v>3775677</v>
      </c>
      <c r="G44" s="261">
        <f t="shared" si="0"/>
        <v>2879743</v>
      </c>
      <c r="I44" s="259">
        <f>'[3]SUMMARY - PA Admin.'!I44</f>
        <v>258481</v>
      </c>
      <c r="J44" s="260">
        <f>'[3]SUMMARY - PA Admin.'!J44</f>
        <v>326091</v>
      </c>
      <c r="K44" s="261">
        <f t="shared" si="1"/>
        <v>258481</v>
      </c>
      <c r="L44" s="260"/>
      <c r="M44" s="259">
        <f t="shared" si="2"/>
        <v>3138224</v>
      </c>
      <c r="N44" s="260">
        <f>'[3]SUMMARY - Services'!P43</f>
        <v>70176467</v>
      </c>
      <c r="O44" s="260"/>
      <c r="P44" s="266">
        <f>[3]CFCO!O40+401155+152524.17</f>
        <v>4874189.55</v>
      </c>
      <c r="Q44" s="238"/>
      <c r="R44" s="263">
        <f t="shared" si="3"/>
        <v>68440501.450000003</v>
      </c>
    </row>
    <row r="45" spans="1:18" x14ac:dyDescent="0.2">
      <c r="A45" s="264" t="s">
        <v>241</v>
      </c>
      <c r="C45" s="265"/>
      <c r="E45" s="259">
        <f>'[3]SUMMARY - IHSS Admin.'!I45</f>
        <v>870811</v>
      </c>
      <c r="F45" s="260">
        <f>'[3]SUMMARY - IHSS Admin.'!J45</f>
        <v>805574</v>
      </c>
      <c r="G45" s="261">
        <f t="shared" si="0"/>
        <v>870811</v>
      </c>
      <c r="I45" s="259">
        <f>'[3]SUMMARY - PA Admin.'!I45</f>
        <v>104126</v>
      </c>
      <c r="J45" s="260">
        <f>'[3]SUMMARY - PA Admin.'!J45</f>
        <v>117070</v>
      </c>
      <c r="K45" s="261">
        <f t="shared" si="1"/>
        <v>104126</v>
      </c>
      <c r="L45" s="260"/>
      <c r="M45" s="259">
        <f t="shared" si="2"/>
        <v>974937</v>
      </c>
      <c r="N45" s="260">
        <f>'[3]SUMMARY - Services'!P44</f>
        <v>10551478</v>
      </c>
      <c r="O45" s="260"/>
      <c r="P45" s="262">
        <f>[3]CFCO!O41</f>
        <v>726095.23</v>
      </c>
      <c r="Q45" s="238"/>
      <c r="R45" s="263">
        <f t="shared" si="3"/>
        <v>10800319.77</v>
      </c>
    </row>
    <row r="46" spans="1:18" x14ac:dyDescent="0.2">
      <c r="A46" s="264" t="s">
        <v>242</v>
      </c>
      <c r="C46" s="265"/>
      <c r="E46" s="259">
        <f>'[3]SUMMARY - IHSS Admin.'!I46</f>
        <v>401607</v>
      </c>
      <c r="F46" s="260">
        <f>'[3]SUMMARY - IHSS Admin.'!J46</f>
        <v>375579</v>
      </c>
      <c r="G46" s="261">
        <f t="shared" si="0"/>
        <v>401607</v>
      </c>
      <c r="I46" s="259">
        <f>'[3]SUMMARY - PA Admin.'!I46</f>
        <v>38696</v>
      </c>
      <c r="J46" s="260">
        <f>'[3]SUMMARY - PA Admin.'!J46</f>
        <v>41485</v>
      </c>
      <c r="K46" s="261">
        <f t="shared" si="1"/>
        <v>38696</v>
      </c>
      <c r="L46" s="260"/>
      <c r="M46" s="259">
        <f t="shared" si="2"/>
        <v>440303</v>
      </c>
      <c r="N46" s="260">
        <f>'[3]SUMMARY - Services'!P45</f>
        <v>3783965</v>
      </c>
      <c r="O46" s="260"/>
      <c r="P46" s="262">
        <f>[3]CFCO!O42</f>
        <v>261407.48</v>
      </c>
      <c r="Q46" s="238"/>
      <c r="R46" s="263">
        <f t="shared" si="3"/>
        <v>3962860.52</v>
      </c>
    </row>
    <row r="47" spans="1:18" x14ac:dyDescent="0.2">
      <c r="A47" s="264" t="s">
        <v>243</v>
      </c>
      <c r="C47" s="265"/>
      <c r="E47" s="259">
        <f>'[3]SUMMARY - IHSS Admin.'!I47</f>
        <v>607359</v>
      </c>
      <c r="F47" s="260">
        <f>'[3]SUMMARY - IHSS Admin.'!J47</f>
        <v>648758</v>
      </c>
      <c r="G47" s="261">
        <f t="shared" si="0"/>
        <v>607359</v>
      </c>
      <c r="I47" s="259">
        <f>'[3]SUMMARY - PA Admin.'!I47</f>
        <v>60617</v>
      </c>
      <c r="J47" s="260">
        <f>'[3]SUMMARY - PA Admin.'!J47</f>
        <v>101785</v>
      </c>
      <c r="K47" s="261">
        <f t="shared" si="1"/>
        <v>60617</v>
      </c>
      <c r="L47" s="260"/>
      <c r="M47" s="259">
        <f t="shared" si="2"/>
        <v>667976</v>
      </c>
      <c r="N47" s="260">
        <f>'[3]SUMMARY - Services'!P46</f>
        <v>9886132</v>
      </c>
      <c r="O47" s="260"/>
      <c r="P47" s="262">
        <f>[3]CFCO!O43</f>
        <v>719226</v>
      </c>
      <c r="Q47" s="238"/>
      <c r="R47" s="263">
        <f t="shared" si="3"/>
        <v>9834882</v>
      </c>
    </row>
    <row r="48" spans="1:18" x14ac:dyDescent="0.2">
      <c r="A48" s="264" t="s">
        <v>244</v>
      </c>
      <c r="C48" s="265"/>
      <c r="E48" s="259">
        <f>'[3]SUMMARY - IHSS Admin.'!I48</f>
        <v>393190</v>
      </c>
      <c r="F48" s="260">
        <f>'[3]SUMMARY - IHSS Admin.'!J48</f>
        <v>425738</v>
      </c>
      <c r="G48" s="261">
        <f t="shared" si="0"/>
        <v>393190</v>
      </c>
      <c r="I48" s="259">
        <f>'[3]SUMMARY - PA Admin.'!I48</f>
        <v>96835</v>
      </c>
      <c r="J48" s="260">
        <f>'[3]SUMMARY - PA Admin.'!J48</f>
        <v>120579</v>
      </c>
      <c r="K48" s="261">
        <f t="shared" si="1"/>
        <v>96835</v>
      </c>
      <c r="L48" s="260"/>
      <c r="M48" s="259">
        <f t="shared" si="2"/>
        <v>490025</v>
      </c>
      <c r="N48" s="260">
        <f>'[3]SUMMARY - Services'!P47</f>
        <v>5748876</v>
      </c>
      <c r="O48" s="260"/>
      <c r="P48" s="262">
        <f>[3]CFCO!O44</f>
        <v>397684.64</v>
      </c>
      <c r="Q48" s="238"/>
      <c r="R48" s="263">
        <f t="shared" si="3"/>
        <v>5841216.3600000003</v>
      </c>
    </row>
    <row r="49" spans="1:18" x14ac:dyDescent="0.2">
      <c r="A49" s="264" t="s">
        <v>245</v>
      </c>
      <c r="C49" s="265"/>
      <c r="E49" s="259">
        <f>'[3]SUMMARY - IHSS Admin.'!I49</f>
        <v>2178032</v>
      </c>
      <c r="F49" s="260">
        <f>'[3]SUMMARY - IHSS Admin.'!J49</f>
        <v>2220076</v>
      </c>
      <c r="G49" s="261">
        <f t="shared" si="0"/>
        <v>2178032</v>
      </c>
      <c r="I49" s="259">
        <f>'[3]SUMMARY - PA Admin.'!I49</f>
        <v>134721</v>
      </c>
      <c r="J49" s="260">
        <f>'[3]SUMMARY - PA Admin.'!J49</f>
        <v>143344</v>
      </c>
      <c r="K49" s="261">
        <f t="shared" si="1"/>
        <v>134721</v>
      </c>
      <c r="L49" s="260"/>
      <c r="M49" s="259">
        <f t="shared" si="2"/>
        <v>2312753</v>
      </c>
      <c r="N49" s="260">
        <f>'[3]SUMMARY - Services'!P48</f>
        <v>60822267</v>
      </c>
      <c r="O49" s="260"/>
      <c r="P49" s="262">
        <f>[3]CFCO!O45</f>
        <v>4281548.6100000003</v>
      </c>
      <c r="Q49" s="238"/>
      <c r="R49" s="263">
        <f t="shared" si="3"/>
        <v>58853471.390000001</v>
      </c>
    </row>
    <row r="50" spans="1:18" x14ac:dyDescent="0.2">
      <c r="A50" s="264" t="s">
        <v>246</v>
      </c>
      <c r="C50" s="265"/>
      <c r="E50" s="259">
        <f>'[3]SUMMARY - IHSS Admin.'!I50</f>
        <v>484168</v>
      </c>
      <c r="F50" s="260">
        <f>'[3]SUMMARY - IHSS Admin.'!J50</f>
        <v>489518</v>
      </c>
      <c r="G50" s="261">
        <f t="shared" si="0"/>
        <v>484168</v>
      </c>
      <c r="I50" s="259">
        <f>'[3]SUMMARY - PA Admin.'!I50</f>
        <v>62857</v>
      </c>
      <c r="J50" s="260">
        <f>'[3]SUMMARY - PA Admin.'!J50</f>
        <v>65462</v>
      </c>
      <c r="K50" s="261">
        <f t="shared" si="1"/>
        <v>62857</v>
      </c>
      <c r="L50" s="260"/>
      <c r="M50" s="259">
        <f t="shared" si="2"/>
        <v>547025</v>
      </c>
      <c r="N50" s="260">
        <f>'[3]SUMMARY - Services'!P49</f>
        <v>5473159</v>
      </c>
      <c r="O50" s="260"/>
      <c r="P50" s="262">
        <f>[3]CFCO!O46</f>
        <v>387477.89</v>
      </c>
      <c r="Q50" s="238"/>
      <c r="R50" s="263">
        <f t="shared" si="3"/>
        <v>5632706.1100000003</v>
      </c>
    </row>
    <row r="51" spans="1:18" x14ac:dyDescent="0.2">
      <c r="A51" s="264" t="s">
        <v>247</v>
      </c>
      <c r="C51" s="265"/>
      <c r="E51" s="259">
        <f>'[3]SUMMARY - IHSS Admin.'!I51</f>
        <v>346461</v>
      </c>
      <c r="F51" s="260">
        <f>'[3]SUMMARY - IHSS Admin.'!J51</f>
        <v>338445</v>
      </c>
      <c r="G51" s="261">
        <f t="shared" si="0"/>
        <v>346461</v>
      </c>
      <c r="I51" s="259">
        <f>'[3]SUMMARY - PA Admin.'!I51</f>
        <v>60712</v>
      </c>
      <c r="J51" s="260">
        <f>'[3]SUMMARY - PA Admin.'!J51</f>
        <v>50998</v>
      </c>
      <c r="K51" s="261">
        <f t="shared" si="1"/>
        <v>60712</v>
      </c>
      <c r="L51" s="260"/>
      <c r="M51" s="259">
        <f t="shared" si="2"/>
        <v>407173</v>
      </c>
      <c r="N51" s="260">
        <f>'[3]SUMMARY - Services'!P50</f>
        <v>5064087</v>
      </c>
      <c r="O51" s="260"/>
      <c r="P51" s="262">
        <f>[3]CFCO!O47</f>
        <v>347274.36</v>
      </c>
      <c r="Q51" s="238"/>
      <c r="R51" s="263">
        <f t="shared" si="3"/>
        <v>5123985.6399999997</v>
      </c>
    </row>
    <row r="52" spans="1:18" x14ac:dyDescent="0.2">
      <c r="A52" s="264" t="s">
        <v>248</v>
      </c>
      <c r="C52" s="265" t="s">
        <v>204</v>
      </c>
      <c r="E52" s="259">
        <f>'[3]SUMMARY - IHSS Admin.'!I52</f>
        <v>45001</v>
      </c>
      <c r="F52" s="260">
        <f>'[3]SUMMARY - IHSS Admin.'!J52</f>
        <v>31634</v>
      </c>
      <c r="G52" s="261">
        <f t="shared" si="0"/>
        <v>31634</v>
      </c>
      <c r="I52" s="259">
        <f>'[3]SUMMARY - PA Admin.'!I52</f>
        <v>2619</v>
      </c>
      <c r="J52" s="260">
        <f>'[3]SUMMARY - PA Admin.'!J52</f>
        <v>2174</v>
      </c>
      <c r="K52" s="261">
        <f t="shared" si="1"/>
        <v>2174</v>
      </c>
      <c r="L52" s="260"/>
      <c r="M52" s="259">
        <f t="shared" si="2"/>
        <v>33808</v>
      </c>
      <c r="N52" s="260">
        <f>'[3]SUMMARY - Services'!P51</f>
        <v>41378</v>
      </c>
      <c r="O52" s="260"/>
      <c r="P52" s="262">
        <f>[3]CFCO!O48</f>
        <v>2862.71</v>
      </c>
      <c r="Q52" s="238"/>
      <c r="R52" s="263">
        <f t="shared" si="3"/>
        <v>72323.289999999994</v>
      </c>
    </row>
    <row r="53" spans="1:18" x14ac:dyDescent="0.2">
      <c r="A53" s="264" t="s">
        <v>249</v>
      </c>
      <c r="C53" s="265" t="s">
        <v>204</v>
      </c>
      <c r="E53" s="259">
        <f>'[3]SUMMARY - IHSS Admin.'!I53</f>
        <v>89496</v>
      </c>
      <c r="F53" s="260">
        <f>'[3]SUMMARY - IHSS Admin.'!J53</f>
        <v>88886</v>
      </c>
      <c r="G53" s="261">
        <f t="shared" si="0"/>
        <v>88886</v>
      </c>
      <c r="I53" s="259">
        <f>'[3]SUMMARY - PA Admin.'!I53</f>
        <v>11151</v>
      </c>
      <c r="J53" s="260">
        <f>'[3]SUMMARY - PA Admin.'!J53</f>
        <v>8809</v>
      </c>
      <c r="K53" s="261">
        <f t="shared" si="1"/>
        <v>8809</v>
      </c>
      <c r="L53" s="260"/>
      <c r="M53" s="259">
        <f t="shared" si="2"/>
        <v>97695</v>
      </c>
      <c r="N53" s="260">
        <f>'[3]SUMMARY - Services'!P52</f>
        <v>670751</v>
      </c>
      <c r="O53" s="260"/>
      <c r="P53" s="262">
        <f>[3]CFCO!O49</f>
        <v>47970.52</v>
      </c>
      <c r="Q53" s="238"/>
      <c r="R53" s="263">
        <f t="shared" si="3"/>
        <v>720475.48</v>
      </c>
    </row>
    <row r="54" spans="1:18" x14ac:dyDescent="0.2">
      <c r="A54" s="264" t="s">
        <v>250</v>
      </c>
      <c r="C54" s="265"/>
      <c r="E54" s="259">
        <f>'[3]SUMMARY - IHSS Admin.'!I54</f>
        <v>646511</v>
      </c>
      <c r="F54" s="260">
        <f>'[3]SUMMARY - IHSS Admin.'!J54</f>
        <v>685433</v>
      </c>
      <c r="G54" s="261">
        <f t="shared" si="0"/>
        <v>646511</v>
      </c>
      <c r="I54" s="259">
        <f>'[3]SUMMARY - PA Admin.'!I54</f>
        <v>72769</v>
      </c>
      <c r="J54" s="260">
        <f>'[3]SUMMARY - PA Admin.'!J54</f>
        <v>97004</v>
      </c>
      <c r="K54" s="261">
        <f t="shared" si="1"/>
        <v>72769</v>
      </c>
      <c r="L54" s="260"/>
      <c r="M54" s="259">
        <f t="shared" si="2"/>
        <v>719280</v>
      </c>
      <c r="N54" s="260">
        <f>'[3]SUMMARY - Services'!P53</f>
        <v>8172377</v>
      </c>
      <c r="O54" s="260"/>
      <c r="P54" s="262">
        <f>[3]CFCO!O50</f>
        <v>571369.62</v>
      </c>
      <c r="Q54" s="238"/>
      <c r="R54" s="263">
        <f t="shared" si="3"/>
        <v>8320287.3799999999</v>
      </c>
    </row>
    <row r="55" spans="1:18" x14ac:dyDescent="0.2">
      <c r="A55" s="264" t="s">
        <v>251</v>
      </c>
      <c r="C55" s="265"/>
      <c r="E55" s="259">
        <f>'[3]SUMMARY - IHSS Admin.'!I55</f>
        <v>781065</v>
      </c>
      <c r="F55" s="260">
        <f>'[3]SUMMARY - IHSS Admin.'!J55</f>
        <v>779481</v>
      </c>
      <c r="G55" s="261">
        <f t="shared" si="0"/>
        <v>781065</v>
      </c>
      <c r="I55" s="259">
        <f>'[3]SUMMARY - PA Admin.'!I55</f>
        <v>122044</v>
      </c>
      <c r="J55" s="260">
        <f>'[3]SUMMARY - PA Admin.'!J55</f>
        <v>166601</v>
      </c>
      <c r="K55" s="261">
        <f t="shared" si="1"/>
        <v>122044</v>
      </c>
      <c r="L55" s="260"/>
      <c r="M55" s="259">
        <f t="shared" si="2"/>
        <v>903109</v>
      </c>
      <c r="N55" s="260">
        <f>'[3]SUMMARY - Services'!P54</f>
        <v>13643232</v>
      </c>
      <c r="O55" s="260"/>
      <c r="P55" s="262">
        <f>[3]CFCO!O51</f>
        <v>952699.23</v>
      </c>
      <c r="Q55" s="238"/>
      <c r="R55" s="263">
        <f t="shared" si="3"/>
        <v>13593641.77</v>
      </c>
    </row>
    <row r="56" spans="1:18" x14ac:dyDescent="0.2">
      <c r="A56" s="264" t="s">
        <v>252</v>
      </c>
      <c r="C56" s="265"/>
      <c r="E56" s="259">
        <f>'[3]SUMMARY - IHSS Admin.'!I56</f>
        <v>856447</v>
      </c>
      <c r="F56" s="260">
        <f>'[3]SUMMARY - IHSS Admin.'!J56</f>
        <v>674037</v>
      </c>
      <c r="G56" s="261">
        <f t="shared" si="0"/>
        <v>856447</v>
      </c>
      <c r="I56" s="259">
        <f>'[3]SUMMARY - PA Admin.'!I56</f>
        <v>126905</v>
      </c>
      <c r="J56" s="260">
        <f>'[3]SUMMARY - PA Admin.'!J56</f>
        <v>63961</v>
      </c>
      <c r="K56" s="261">
        <f t="shared" si="1"/>
        <v>126905</v>
      </c>
      <c r="L56" s="260"/>
      <c r="M56" s="259">
        <f t="shared" si="2"/>
        <v>983352</v>
      </c>
      <c r="N56" s="260">
        <f>'[3]SUMMARY - Services'!P55</f>
        <v>9379895</v>
      </c>
      <c r="O56" s="260"/>
      <c r="P56" s="262">
        <f>[3]CFCO!O52</f>
        <v>652992.94999999995</v>
      </c>
      <c r="Q56" s="238"/>
      <c r="R56" s="263">
        <f t="shared" si="3"/>
        <v>9710254.0500000007</v>
      </c>
    </row>
    <row r="57" spans="1:18" x14ac:dyDescent="0.2">
      <c r="A57" s="264" t="s">
        <v>253</v>
      </c>
      <c r="C57" s="265"/>
      <c r="E57" s="259">
        <f>'[3]SUMMARY - IHSS Admin.'!I57</f>
        <v>97440</v>
      </c>
      <c r="F57" s="260">
        <f>'[3]SUMMARY - IHSS Admin.'!J57</f>
        <v>79781</v>
      </c>
      <c r="G57" s="261">
        <f t="shared" si="0"/>
        <v>97440</v>
      </c>
      <c r="I57" s="259">
        <f>'[3]SUMMARY - PA Admin.'!I57</f>
        <v>34502</v>
      </c>
      <c r="J57" s="260">
        <f>'[3]SUMMARY - PA Admin.'!J57</f>
        <v>32861</v>
      </c>
      <c r="K57" s="261">
        <f t="shared" si="1"/>
        <v>34502</v>
      </c>
      <c r="L57" s="260"/>
      <c r="M57" s="259">
        <f t="shared" si="2"/>
        <v>131942</v>
      </c>
      <c r="N57" s="260">
        <f>'[3]SUMMARY - Services'!P56</f>
        <v>1691644</v>
      </c>
      <c r="O57" s="260"/>
      <c r="P57" s="262">
        <f>[3]CFCO!O53</f>
        <v>115778.27</v>
      </c>
      <c r="Q57" s="238"/>
      <c r="R57" s="263">
        <f t="shared" si="3"/>
        <v>1707807.73</v>
      </c>
    </row>
    <row r="58" spans="1:18" x14ac:dyDescent="0.2">
      <c r="A58" s="264" t="s">
        <v>254</v>
      </c>
      <c r="C58" s="265"/>
      <c r="E58" s="259">
        <f>'[3]SUMMARY - IHSS Admin.'!I58</f>
        <v>151963</v>
      </c>
      <c r="F58" s="260">
        <f>'[3]SUMMARY - IHSS Admin.'!J58</f>
        <v>196443</v>
      </c>
      <c r="G58" s="261">
        <f t="shared" si="0"/>
        <v>151963</v>
      </c>
      <c r="I58" s="259">
        <f>'[3]SUMMARY - PA Admin.'!I58</f>
        <v>31119</v>
      </c>
      <c r="J58" s="260">
        <f>'[3]SUMMARY - PA Admin.'!J58</f>
        <v>22435</v>
      </c>
      <c r="K58" s="261">
        <f t="shared" si="1"/>
        <v>31119</v>
      </c>
      <c r="L58" s="260"/>
      <c r="M58" s="259">
        <f t="shared" si="2"/>
        <v>183082</v>
      </c>
      <c r="N58" s="260">
        <f>'[3]SUMMARY - Services'!P57</f>
        <v>1369489</v>
      </c>
      <c r="O58" s="260"/>
      <c r="P58" s="262">
        <f>[3]CFCO!O54</f>
        <v>95455.51</v>
      </c>
      <c r="Q58" s="238"/>
      <c r="R58" s="263">
        <f t="shared" si="3"/>
        <v>1457115.49</v>
      </c>
    </row>
    <row r="59" spans="1:18" x14ac:dyDescent="0.2">
      <c r="A59" s="264" t="s">
        <v>255</v>
      </c>
      <c r="C59" s="265" t="s">
        <v>204</v>
      </c>
      <c r="E59" s="259">
        <f>'[3]SUMMARY - IHSS Admin.'!I59</f>
        <v>64382</v>
      </c>
      <c r="F59" s="260">
        <f>'[3]SUMMARY - IHSS Admin.'!J59</f>
        <v>35355</v>
      </c>
      <c r="G59" s="261">
        <f t="shared" si="0"/>
        <v>35355</v>
      </c>
      <c r="I59" s="259">
        <f>'[3]SUMMARY - PA Admin.'!I59</f>
        <v>477</v>
      </c>
      <c r="J59" s="260">
        <f>'[3]SUMMARY - PA Admin.'!J59</f>
        <v>130</v>
      </c>
      <c r="K59" s="261">
        <f t="shared" si="1"/>
        <v>130</v>
      </c>
      <c r="L59" s="260"/>
      <c r="M59" s="259">
        <f t="shared" si="2"/>
        <v>35485</v>
      </c>
      <c r="N59" s="260">
        <f>'[3]SUMMARY - Services'!P58</f>
        <v>183716</v>
      </c>
      <c r="O59" s="260"/>
      <c r="P59" s="262">
        <f>[3]CFCO!O55</f>
        <v>12338.26</v>
      </c>
      <c r="Q59" s="238"/>
      <c r="R59" s="263">
        <f t="shared" si="3"/>
        <v>206862.74</v>
      </c>
    </row>
    <row r="60" spans="1:18" x14ac:dyDescent="0.2">
      <c r="A60" s="264" t="s">
        <v>256</v>
      </c>
      <c r="C60" s="265"/>
      <c r="E60" s="259">
        <f>'[3]SUMMARY - IHSS Admin.'!I60</f>
        <v>358120</v>
      </c>
      <c r="F60" s="260">
        <f>'[3]SUMMARY - IHSS Admin.'!J60</f>
        <v>302615</v>
      </c>
      <c r="G60" s="261">
        <f t="shared" si="0"/>
        <v>358120</v>
      </c>
      <c r="I60" s="259">
        <f>'[3]SUMMARY - PA Admin.'!I60</f>
        <v>58663</v>
      </c>
      <c r="J60" s="260">
        <f>'[3]SUMMARY - PA Admin.'!J60</f>
        <v>60796</v>
      </c>
      <c r="K60" s="261">
        <f t="shared" si="1"/>
        <v>58663</v>
      </c>
      <c r="L60" s="260"/>
      <c r="M60" s="259">
        <f t="shared" si="2"/>
        <v>416783</v>
      </c>
      <c r="N60" s="260">
        <f>'[3]SUMMARY - Services'!P59</f>
        <v>3561052</v>
      </c>
      <c r="O60" s="260"/>
      <c r="P60" s="262">
        <f>[3]CFCO!O56</f>
        <v>249934.27</v>
      </c>
      <c r="Q60" s="238"/>
      <c r="R60" s="263">
        <f t="shared" si="3"/>
        <v>3727900.73</v>
      </c>
    </row>
    <row r="61" spans="1:18" x14ac:dyDescent="0.2">
      <c r="A61" s="264" t="s">
        <v>257</v>
      </c>
      <c r="C61" s="265"/>
      <c r="E61" s="259">
        <f>'[3]SUMMARY - IHSS Admin.'!I61</f>
        <v>151194</v>
      </c>
      <c r="F61" s="260">
        <f>'[3]SUMMARY - IHSS Admin.'!J61</f>
        <v>115869</v>
      </c>
      <c r="G61" s="261">
        <f t="shared" si="0"/>
        <v>151194</v>
      </c>
      <c r="I61" s="259">
        <f>'[3]SUMMARY - PA Admin.'!I61</f>
        <v>0</v>
      </c>
      <c r="J61" s="260">
        <f>'[3]SUMMARY - PA Admin.'!J61</f>
        <v>0</v>
      </c>
      <c r="K61" s="261">
        <f t="shared" si="1"/>
        <v>0</v>
      </c>
      <c r="L61" s="260"/>
      <c r="M61" s="259">
        <f t="shared" si="2"/>
        <v>151194</v>
      </c>
      <c r="N61" s="260">
        <f>'[3]SUMMARY - Services'!P60</f>
        <v>339400</v>
      </c>
      <c r="O61" s="260"/>
      <c r="P61" s="262">
        <f>[3]CFCO!O57</f>
        <v>23703.58</v>
      </c>
      <c r="Q61" s="238"/>
      <c r="R61" s="263">
        <f t="shared" si="3"/>
        <v>466890.42</v>
      </c>
    </row>
    <row r="62" spans="1:18" x14ac:dyDescent="0.2">
      <c r="A62" s="264" t="s">
        <v>258</v>
      </c>
      <c r="C62" s="265"/>
      <c r="E62" s="259">
        <f>'[3]SUMMARY - IHSS Admin.'!I62</f>
        <v>585953</v>
      </c>
      <c r="F62" s="260">
        <f>'[3]SUMMARY - IHSS Admin.'!J62</f>
        <v>588353</v>
      </c>
      <c r="G62" s="261">
        <f t="shared" si="0"/>
        <v>585953</v>
      </c>
      <c r="I62" s="259">
        <f>'[3]SUMMARY - PA Admin.'!I62</f>
        <v>66193</v>
      </c>
      <c r="J62" s="260">
        <f>'[3]SUMMARY - PA Admin.'!J62</f>
        <v>139531</v>
      </c>
      <c r="K62" s="261">
        <f t="shared" si="1"/>
        <v>66193</v>
      </c>
      <c r="L62" s="260"/>
      <c r="M62" s="259">
        <f t="shared" si="2"/>
        <v>652146</v>
      </c>
      <c r="N62" s="260">
        <f>'[3]SUMMARY - Services'!P61</f>
        <v>8338724</v>
      </c>
      <c r="O62" s="260"/>
      <c r="P62" s="262">
        <f>[3]CFCO!O58</f>
        <v>567898.09</v>
      </c>
      <c r="Q62" s="238"/>
      <c r="R62" s="263">
        <f t="shared" si="3"/>
        <v>8422971.9100000001</v>
      </c>
    </row>
    <row r="63" spans="1:18" x14ac:dyDescent="0.2">
      <c r="A63" s="264" t="s">
        <v>259</v>
      </c>
      <c r="C63" s="265"/>
      <c r="E63" s="259">
        <f>'[3]SUMMARY - IHSS Admin.'!I63</f>
        <v>282415</v>
      </c>
      <c r="F63" s="260">
        <f>'[3]SUMMARY - IHSS Admin.'!J63</f>
        <v>295895</v>
      </c>
      <c r="G63" s="261">
        <f t="shared" si="0"/>
        <v>282415</v>
      </c>
      <c r="I63" s="259">
        <f>'[3]SUMMARY - PA Admin.'!I63</f>
        <v>48751</v>
      </c>
      <c r="J63" s="260">
        <f>'[3]SUMMARY - PA Admin.'!J63</f>
        <v>78303</v>
      </c>
      <c r="K63" s="261">
        <f t="shared" si="1"/>
        <v>48751</v>
      </c>
      <c r="L63" s="260"/>
      <c r="M63" s="259">
        <f t="shared" si="2"/>
        <v>331166</v>
      </c>
      <c r="N63" s="260">
        <f>'[3]SUMMARY - Services'!P62</f>
        <v>4108640</v>
      </c>
      <c r="O63" s="260"/>
      <c r="P63" s="266">
        <f>[3]CFCO!O59+239</f>
        <v>285448.26</v>
      </c>
      <c r="Q63" s="238"/>
      <c r="R63" s="263">
        <f t="shared" si="3"/>
        <v>4154357.74</v>
      </c>
    </row>
    <row r="64" spans="1:18" x14ac:dyDescent="0.2">
      <c r="A64" s="264" t="s">
        <v>260</v>
      </c>
      <c r="C64" s="265"/>
      <c r="E64" s="259">
        <f>'[3]SUMMARY - IHSS Admin.'!I64</f>
        <v>170139</v>
      </c>
      <c r="F64" s="260">
        <f>'[3]SUMMARY - IHSS Admin.'!J64</f>
        <v>186492</v>
      </c>
      <c r="G64" s="261">
        <f t="shared" si="0"/>
        <v>170139</v>
      </c>
      <c r="I64" s="259">
        <f>'[3]SUMMARY - PA Admin.'!I64</f>
        <v>17442</v>
      </c>
      <c r="J64" s="260">
        <f>'[3]SUMMARY - PA Admin.'!J64</f>
        <v>17776</v>
      </c>
      <c r="K64" s="261">
        <f t="shared" si="1"/>
        <v>17442</v>
      </c>
      <c r="L64" s="260"/>
      <c r="M64" s="259">
        <f>G64+K64</f>
        <v>187581</v>
      </c>
      <c r="N64" s="260">
        <f>'[3]SUMMARY - Services'!P63</f>
        <v>1510611</v>
      </c>
      <c r="O64" s="260"/>
      <c r="P64" s="262">
        <f>[3]CFCO!O60</f>
        <v>105514.23</v>
      </c>
      <c r="Q64" s="238"/>
      <c r="R64" s="263">
        <f t="shared" si="3"/>
        <v>1592677.77</v>
      </c>
    </row>
    <row r="65" spans="1:18" x14ac:dyDescent="0.2">
      <c r="A65" s="267"/>
      <c r="C65" s="259"/>
      <c r="E65" s="259"/>
      <c r="F65" s="268"/>
      <c r="G65" s="269"/>
      <c r="I65" s="259"/>
      <c r="J65" s="268"/>
      <c r="K65" s="269"/>
      <c r="L65" s="268"/>
      <c r="M65" s="270"/>
      <c r="N65" s="260"/>
      <c r="O65" s="260"/>
      <c r="P65" s="271"/>
      <c r="Q65" s="238"/>
      <c r="R65" s="256"/>
    </row>
    <row r="66" spans="1:18" ht="13.5" thickBot="1" x14ac:dyDescent="0.25">
      <c r="A66" s="247" t="s">
        <v>34</v>
      </c>
      <c r="C66" s="272"/>
      <c r="E66" s="272">
        <f>SUM(E7:E65)</f>
        <v>55352000</v>
      </c>
      <c r="F66" s="273">
        <f>SUM(F7:F65)</f>
        <v>53788007</v>
      </c>
      <c r="G66" s="274">
        <f>SUM(G7:G65)</f>
        <v>55073361</v>
      </c>
      <c r="I66" s="272">
        <f>SUM(I7:I65)</f>
        <v>4765498</v>
      </c>
      <c r="J66" s="273">
        <f>SUM(J7:J65)</f>
        <v>5535160</v>
      </c>
      <c r="K66" s="274">
        <f>SUM(K7:K65)</f>
        <v>4714001</v>
      </c>
      <c r="L66" s="275"/>
      <c r="M66" s="272">
        <f>SUM(M7:M65)</f>
        <v>59787362</v>
      </c>
      <c r="N66" s="273">
        <f>SUM(N7:N65)</f>
        <v>931457191</v>
      </c>
      <c r="O66" s="273"/>
      <c r="P66" s="276">
        <f>SUM(P7:P65)</f>
        <v>65228950.969999991</v>
      </c>
      <c r="Q66" s="277"/>
      <c r="R66" s="274">
        <f>SUM(R7:R65)</f>
        <v>926015602.02999985</v>
      </c>
    </row>
    <row r="67" spans="1:18" ht="13.5" thickBot="1" x14ac:dyDescent="0.25">
      <c r="E67" s="230"/>
      <c r="F67" s="230"/>
      <c r="G67" s="230"/>
      <c r="I67" s="230"/>
      <c r="J67" s="230"/>
      <c r="K67" s="230"/>
      <c r="L67" s="230"/>
      <c r="M67" s="230"/>
      <c r="N67" s="230"/>
      <c r="O67" s="230"/>
      <c r="P67" s="230"/>
    </row>
    <row r="68" spans="1:18" ht="13.5" thickBot="1" x14ac:dyDescent="0.25">
      <c r="A68" s="279" t="s">
        <v>261</v>
      </c>
      <c r="C68" s="280"/>
      <c r="E68" s="280"/>
      <c r="I68" s="280"/>
      <c r="N68" s="280"/>
      <c r="O68" s="280"/>
      <c r="R68" s="281"/>
    </row>
    <row r="69" spans="1:18" ht="13.5" x14ac:dyDescent="0.25">
      <c r="A69" s="282" t="s">
        <v>262</v>
      </c>
      <c r="C69" s="283"/>
      <c r="E69" s="283"/>
      <c r="I69" s="283"/>
      <c r="N69" s="283"/>
      <c r="O69" s="283"/>
    </row>
    <row r="70" spans="1:18" ht="13.5" x14ac:dyDescent="0.25">
      <c r="A70" s="282" t="s">
        <v>263</v>
      </c>
      <c r="C70" s="283"/>
      <c r="E70" s="283"/>
      <c r="I70" s="283"/>
      <c r="N70" s="283"/>
      <c r="O70" s="283"/>
    </row>
    <row r="71" spans="1:18" ht="13.5" x14ac:dyDescent="0.25">
      <c r="A71" s="282" t="s">
        <v>264</v>
      </c>
    </row>
    <row r="72" spans="1:18" ht="13.5" x14ac:dyDescent="0.25">
      <c r="A72" s="282" t="s">
        <v>265</v>
      </c>
    </row>
    <row r="73" spans="1:18" x14ac:dyDescent="0.2">
      <c r="A73" s="278" t="s">
        <v>266</v>
      </c>
    </row>
    <row r="74" spans="1:18" x14ac:dyDescent="0.2">
      <c r="A74" s="278" t="s">
        <v>267</v>
      </c>
      <c r="R74" s="281"/>
    </row>
    <row r="75" spans="1:18" x14ac:dyDescent="0.2">
      <c r="R75" s="281"/>
    </row>
    <row r="76" spans="1:18" x14ac:dyDescent="0.2">
      <c r="R76" s="281"/>
    </row>
    <row r="77" spans="1:18" x14ac:dyDescent="0.2">
      <c r="R77" s="281"/>
    </row>
    <row r="78" spans="1:18" x14ac:dyDescent="0.2">
      <c r="R78" s="281"/>
    </row>
    <row r="79" spans="1:18" x14ac:dyDescent="0.2">
      <c r="R79" s="281"/>
    </row>
    <row r="80" spans="1:18" x14ac:dyDescent="0.2">
      <c r="R80" s="281"/>
    </row>
    <row r="81" spans="18:18" x14ac:dyDescent="0.2">
      <c r="R81" s="281"/>
    </row>
    <row r="82" spans="18:18" x14ac:dyDescent="0.2">
      <c r="R82" s="281"/>
    </row>
    <row r="83" spans="18:18" x14ac:dyDescent="0.2">
      <c r="R83" s="281"/>
    </row>
    <row r="84" spans="18:18" x14ac:dyDescent="0.2">
      <c r="R84" s="281"/>
    </row>
    <row r="85" spans="18:18" x14ac:dyDescent="0.2">
      <c r="R85" s="281"/>
    </row>
    <row r="86" spans="18:18" x14ac:dyDescent="0.2">
      <c r="R86" s="281"/>
    </row>
    <row r="87" spans="18:18" x14ac:dyDescent="0.2">
      <c r="R87" s="281"/>
    </row>
    <row r="88" spans="18:18" x14ac:dyDescent="0.2">
      <c r="R88" s="281"/>
    </row>
    <row r="89" spans="18:18" x14ac:dyDescent="0.2">
      <c r="R89" s="281"/>
    </row>
    <row r="90" spans="18:18" x14ac:dyDescent="0.2">
      <c r="R90" s="281"/>
    </row>
    <row r="91" spans="18:18" x14ac:dyDescent="0.2">
      <c r="R91" s="281"/>
    </row>
    <row r="92" spans="18:18" x14ac:dyDescent="0.2">
      <c r="R92" s="281"/>
    </row>
    <row r="93" spans="18:18" x14ac:dyDescent="0.2">
      <c r="R93" s="281"/>
    </row>
    <row r="94" spans="18:18" x14ac:dyDescent="0.2">
      <c r="R94" s="281"/>
    </row>
    <row r="95" spans="18:18" x14ac:dyDescent="0.2">
      <c r="R95" s="281"/>
    </row>
    <row r="96" spans="18:18" x14ac:dyDescent="0.2">
      <c r="R96" s="281"/>
    </row>
    <row r="97" spans="18:18" x14ac:dyDescent="0.2">
      <c r="R97" s="281"/>
    </row>
    <row r="98" spans="18:18" x14ac:dyDescent="0.2">
      <c r="R98" s="281"/>
    </row>
    <row r="99" spans="18:18" x14ac:dyDescent="0.2">
      <c r="R99" s="281"/>
    </row>
    <row r="100" spans="18:18" x14ac:dyDescent="0.2">
      <c r="R100" s="281"/>
    </row>
    <row r="101" spans="18:18" x14ac:dyDescent="0.2">
      <c r="R101" s="281"/>
    </row>
    <row r="102" spans="18:18" x14ac:dyDescent="0.2">
      <c r="R102" s="281"/>
    </row>
    <row r="103" spans="18:18" x14ac:dyDescent="0.2">
      <c r="R103" s="281"/>
    </row>
    <row r="104" spans="18:18" x14ac:dyDescent="0.2">
      <c r="R104" s="281"/>
    </row>
    <row r="105" spans="18:18" x14ac:dyDescent="0.2">
      <c r="R105" s="281"/>
    </row>
    <row r="106" spans="18:18" x14ac:dyDescent="0.2">
      <c r="R106" s="281"/>
    </row>
    <row r="107" spans="18:18" x14ac:dyDescent="0.2">
      <c r="R107" s="281"/>
    </row>
    <row r="108" spans="18:18" x14ac:dyDescent="0.2">
      <c r="R108" s="281"/>
    </row>
    <row r="109" spans="18:18" x14ac:dyDescent="0.2">
      <c r="R109" s="281"/>
    </row>
    <row r="110" spans="18:18" x14ac:dyDescent="0.2">
      <c r="R110" s="281"/>
    </row>
    <row r="111" spans="18:18" x14ac:dyDescent="0.2">
      <c r="R111" s="281"/>
    </row>
    <row r="112" spans="18:18" x14ac:dyDescent="0.2">
      <c r="R112" s="281"/>
    </row>
    <row r="113" spans="18:18" x14ac:dyDescent="0.2">
      <c r="R113" s="281"/>
    </row>
    <row r="114" spans="18:18" x14ac:dyDescent="0.2">
      <c r="R114" s="281"/>
    </row>
    <row r="115" spans="18:18" x14ac:dyDescent="0.2">
      <c r="R115" s="281"/>
    </row>
    <row r="116" spans="18:18" x14ac:dyDescent="0.2">
      <c r="R116" s="281"/>
    </row>
    <row r="117" spans="18:18" x14ac:dyDescent="0.2">
      <c r="R117" s="281"/>
    </row>
    <row r="118" spans="18:18" x14ac:dyDescent="0.2">
      <c r="R118" s="281"/>
    </row>
    <row r="119" spans="18:18" x14ac:dyDescent="0.2">
      <c r="R119" s="281"/>
    </row>
    <row r="120" spans="18:18" x14ac:dyDescent="0.2">
      <c r="R120" s="281"/>
    </row>
    <row r="121" spans="18:18" x14ac:dyDescent="0.2">
      <c r="R121" s="281"/>
    </row>
    <row r="122" spans="18:18" x14ac:dyDescent="0.2">
      <c r="R122" s="281"/>
    </row>
    <row r="123" spans="18:18" x14ac:dyDescent="0.2">
      <c r="R123" s="281"/>
    </row>
    <row r="124" spans="18:18" x14ac:dyDescent="0.2">
      <c r="R124" s="281"/>
    </row>
    <row r="125" spans="18:18" x14ac:dyDescent="0.2">
      <c r="R125" s="281"/>
    </row>
    <row r="126" spans="18:18" x14ac:dyDescent="0.2">
      <c r="R126" s="281"/>
    </row>
    <row r="127" spans="18:18" x14ac:dyDescent="0.2">
      <c r="R127" s="281"/>
    </row>
    <row r="128" spans="18:18" x14ac:dyDescent="0.2">
      <c r="R128" s="281"/>
    </row>
    <row r="129" spans="18:18" x14ac:dyDescent="0.2">
      <c r="R129" s="281"/>
    </row>
    <row r="130" spans="18:18" x14ac:dyDescent="0.2">
      <c r="R130" s="281"/>
    </row>
    <row r="131" spans="18:18" x14ac:dyDescent="0.2">
      <c r="R131" s="281"/>
    </row>
    <row r="132" spans="18:18" x14ac:dyDescent="0.2">
      <c r="R132" s="281"/>
    </row>
    <row r="133" spans="18:18" x14ac:dyDescent="0.2">
      <c r="R133" s="281">
        <f>N66-P66</f>
        <v>866228240.02999997</v>
      </c>
    </row>
    <row r="134" spans="18:18" x14ac:dyDescent="0.2">
      <c r="R134" s="281"/>
    </row>
    <row r="135" spans="18:18" x14ac:dyDescent="0.2">
      <c r="R135" s="281"/>
    </row>
    <row r="136" spans="18:18" x14ac:dyDescent="0.2">
      <c r="R136" s="281"/>
    </row>
    <row r="137" spans="18:18" x14ac:dyDescent="0.2">
      <c r="R137" s="281"/>
    </row>
    <row r="138" spans="18:18" x14ac:dyDescent="0.2">
      <c r="R138" s="281"/>
    </row>
    <row r="139" spans="18:18" x14ac:dyDescent="0.2">
      <c r="R139" s="281"/>
    </row>
    <row r="140" spans="18:18" x14ac:dyDescent="0.2">
      <c r="R140" s="281"/>
    </row>
    <row r="141" spans="18:18" x14ac:dyDescent="0.2">
      <c r="R141" s="281"/>
    </row>
    <row r="142" spans="18:18" x14ac:dyDescent="0.2">
      <c r="R142" s="281"/>
    </row>
    <row r="143" spans="18:18" x14ac:dyDescent="0.2">
      <c r="R143" s="281"/>
    </row>
    <row r="144" spans="18:18" x14ac:dyDescent="0.2">
      <c r="R144" s="281"/>
    </row>
    <row r="145" spans="18:18" x14ac:dyDescent="0.2">
      <c r="R145" s="281"/>
    </row>
    <row r="146" spans="18:18" x14ac:dyDescent="0.2">
      <c r="R146" s="281"/>
    </row>
    <row r="147" spans="18:18" x14ac:dyDescent="0.2">
      <c r="R147" s="281"/>
    </row>
    <row r="148" spans="18:18" x14ac:dyDescent="0.2">
      <c r="R148" s="281"/>
    </row>
    <row r="149" spans="18:18" x14ac:dyDescent="0.2">
      <c r="R149" s="281"/>
    </row>
    <row r="150" spans="18:18" x14ac:dyDescent="0.2">
      <c r="R150" s="281"/>
    </row>
    <row r="151" spans="18:18" x14ac:dyDescent="0.2">
      <c r="R151" s="281"/>
    </row>
    <row r="152" spans="18:18" x14ac:dyDescent="0.2">
      <c r="R152" s="281"/>
    </row>
    <row r="153" spans="18:18" x14ac:dyDescent="0.2">
      <c r="R153" s="281"/>
    </row>
    <row r="154" spans="18:18" x14ac:dyDescent="0.2">
      <c r="R154" s="281"/>
    </row>
    <row r="155" spans="18:18" x14ac:dyDescent="0.2">
      <c r="R155" s="281"/>
    </row>
    <row r="156" spans="18:18" x14ac:dyDescent="0.2">
      <c r="R156" s="281"/>
    </row>
    <row r="157" spans="18:18" x14ac:dyDescent="0.2">
      <c r="R157" s="281"/>
    </row>
    <row r="158" spans="18:18" x14ac:dyDescent="0.2">
      <c r="R158" s="281"/>
    </row>
    <row r="159" spans="18:18" x14ac:dyDescent="0.2">
      <c r="R159" s="281"/>
    </row>
    <row r="160" spans="18:18" x14ac:dyDescent="0.2">
      <c r="R160" s="281"/>
    </row>
    <row r="161" spans="18:18" x14ac:dyDescent="0.2">
      <c r="R161" s="281"/>
    </row>
    <row r="162" spans="18:18" x14ac:dyDescent="0.2">
      <c r="R162" s="281"/>
    </row>
    <row r="163" spans="18:18" x14ac:dyDescent="0.2">
      <c r="R163" s="281"/>
    </row>
    <row r="164" spans="18:18" x14ac:dyDescent="0.2">
      <c r="R164" s="281"/>
    </row>
    <row r="165" spans="18:18" x14ac:dyDescent="0.2">
      <c r="R165" s="281"/>
    </row>
    <row r="166" spans="18:18" x14ac:dyDescent="0.2">
      <c r="R166" s="281"/>
    </row>
    <row r="167" spans="18:18" x14ac:dyDescent="0.2">
      <c r="R167" s="281"/>
    </row>
    <row r="168" spans="18:18" x14ac:dyDescent="0.2">
      <c r="R168" s="281"/>
    </row>
    <row r="169" spans="18:18" x14ac:dyDescent="0.2">
      <c r="R169" s="281"/>
    </row>
    <row r="170" spans="18:18" x14ac:dyDescent="0.2">
      <c r="R170" s="281"/>
    </row>
    <row r="171" spans="18:18" x14ac:dyDescent="0.2">
      <c r="R171" s="281"/>
    </row>
    <row r="172" spans="18:18" x14ac:dyDescent="0.2">
      <c r="R172" s="281"/>
    </row>
    <row r="173" spans="18:18" x14ac:dyDescent="0.2">
      <c r="R173" s="281"/>
    </row>
    <row r="174" spans="18:18" x14ac:dyDescent="0.2">
      <c r="R174" s="281"/>
    </row>
    <row r="175" spans="18:18" x14ac:dyDescent="0.2">
      <c r="R175" s="281"/>
    </row>
    <row r="176" spans="18:18" x14ac:dyDescent="0.2">
      <c r="R176" s="281"/>
    </row>
    <row r="177" spans="18:18" x14ac:dyDescent="0.2">
      <c r="R177" s="281"/>
    </row>
    <row r="178" spans="18:18" x14ac:dyDescent="0.2">
      <c r="R178" s="281"/>
    </row>
    <row r="179" spans="18:18" x14ac:dyDescent="0.2">
      <c r="R179" s="281"/>
    </row>
    <row r="180" spans="18:18" x14ac:dyDescent="0.2">
      <c r="R180" s="281"/>
    </row>
    <row r="181" spans="18:18" x14ac:dyDescent="0.2">
      <c r="R181" s="281"/>
    </row>
    <row r="182" spans="18:18" x14ac:dyDescent="0.2">
      <c r="R182" s="281"/>
    </row>
    <row r="183" spans="18:18" x14ac:dyDescent="0.2">
      <c r="R183" s="281"/>
    </row>
    <row r="184" spans="18:18" x14ac:dyDescent="0.2">
      <c r="R184" s="281"/>
    </row>
    <row r="185" spans="18:18" x14ac:dyDescent="0.2">
      <c r="R185" s="281"/>
    </row>
    <row r="186" spans="18:18" x14ac:dyDescent="0.2">
      <c r="R186" s="281"/>
    </row>
    <row r="187" spans="18:18" x14ac:dyDescent="0.2">
      <c r="R187" s="281"/>
    </row>
    <row r="188" spans="18:18" x14ac:dyDescent="0.2">
      <c r="R188" s="281"/>
    </row>
    <row r="189" spans="18:18" x14ac:dyDescent="0.2">
      <c r="R189" s="281"/>
    </row>
    <row r="190" spans="18:18" x14ac:dyDescent="0.2">
      <c r="R190" s="281"/>
    </row>
    <row r="191" spans="18:18" x14ac:dyDescent="0.2">
      <c r="R191" s="281"/>
    </row>
    <row r="192" spans="18:18" x14ac:dyDescent="0.2">
      <c r="R192" s="281"/>
    </row>
    <row r="193" spans="18:18" x14ac:dyDescent="0.2">
      <c r="R193" s="281"/>
    </row>
    <row r="194" spans="18:18" x14ac:dyDescent="0.2">
      <c r="R194" s="281"/>
    </row>
    <row r="195" spans="18:18" x14ac:dyDescent="0.2">
      <c r="R195" s="281"/>
    </row>
    <row r="196" spans="18:18" x14ac:dyDescent="0.2">
      <c r="R196" s="281"/>
    </row>
    <row r="197" spans="18:18" x14ac:dyDescent="0.2">
      <c r="R197" s="281"/>
    </row>
    <row r="198" spans="18:18" x14ac:dyDescent="0.2">
      <c r="R198" s="281"/>
    </row>
    <row r="199" spans="18:18" x14ac:dyDescent="0.2">
      <c r="R199" s="281"/>
    </row>
    <row r="200" spans="18:18" x14ac:dyDescent="0.2">
      <c r="R200" s="281"/>
    </row>
    <row r="201" spans="18:18" x14ac:dyDescent="0.2">
      <c r="R201" s="281"/>
    </row>
    <row r="202" spans="18:18" x14ac:dyDescent="0.2">
      <c r="R202" s="281"/>
    </row>
    <row r="203" spans="18:18" x14ac:dyDescent="0.2">
      <c r="R203" s="281"/>
    </row>
    <row r="204" spans="18:18" x14ac:dyDescent="0.2">
      <c r="R204" s="281"/>
    </row>
    <row r="205" spans="18:18" x14ac:dyDescent="0.2">
      <c r="R205" s="281"/>
    </row>
    <row r="206" spans="18:18" x14ac:dyDescent="0.2">
      <c r="R206" s="281"/>
    </row>
    <row r="207" spans="18:18" x14ac:dyDescent="0.2">
      <c r="R207" s="281"/>
    </row>
    <row r="208" spans="18:18" x14ac:dyDescent="0.2">
      <c r="R208" s="281"/>
    </row>
    <row r="209" spans="18:18" x14ac:dyDescent="0.2">
      <c r="R209" s="281"/>
    </row>
    <row r="210" spans="18:18" x14ac:dyDescent="0.2">
      <c r="R210" s="281"/>
    </row>
    <row r="211" spans="18:18" x14ac:dyDescent="0.2">
      <c r="R211" s="281"/>
    </row>
    <row r="212" spans="18:18" x14ac:dyDescent="0.2">
      <c r="R212" s="281"/>
    </row>
    <row r="213" spans="18:18" x14ac:dyDescent="0.2">
      <c r="R213" s="281"/>
    </row>
    <row r="214" spans="18:18" x14ac:dyDescent="0.2">
      <c r="R214" s="281"/>
    </row>
    <row r="215" spans="18:18" x14ac:dyDescent="0.2">
      <c r="R215" s="281"/>
    </row>
    <row r="216" spans="18:18" x14ac:dyDescent="0.2">
      <c r="R216" s="281"/>
    </row>
    <row r="217" spans="18:18" x14ac:dyDescent="0.2">
      <c r="R217" s="281"/>
    </row>
    <row r="218" spans="18:18" x14ac:dyDescent="0.2">
      <c r="R218" s="281"/>
    </row>
    <row r="219" spans="18:18" x14ac:dyDescent="0.2">
      <c r="R219" s="281"/>
    </row>
    <row r="220" spans="18:18" x14ac:dyDescent="0.2">
      <c r="R220" s="281"/>
    </row>
    <row r="221" spans="18:18" x14ac:dyDescent="0.2">
      <c r="R221" s="281"/>
    </row>
    <row r="222" spans="18:18" x14ac:dyDescent="0.2">
      <c r="R222" s="281"/>
    </row>
    <row r="223" spans="18:18" x14ac:dyDescent="0.2">
      <c r="R223" s="281"/>
    </row>
    <row r="224" spans="18:18" x14ac:dyDescent="0.2">
      <c r="R224" s="281"/>
    </row>
    <row r="225" spans="18:18" x14ac:dyDescent="0.2">
      <c r="R225" s="281"/>
    </row>
    <row r="226" spans="18:18" x14ac:dyDescent="0.2">
      <c r="R226" s="281"/>
    </row>
    <row r="227" spans="18:18" x14ac:dyDescent="0.2">
      <c r="R227" s="281"/>
    </row>
    <row r="228" spans="18:18" x14ac:dyDescent="0.2">
      <c r="R228" s="281"/>
    </row>
    <row r="229" spans="18:18" x14ac:dyDescent="0.2">
      <c r="R229" s="281"/>
    </row>
    <row r="230" spans="18:18" x14ac:dyDescent="0.2">
      <c r="R230" s="281"/>
    </row>
    <row r="231" spans="18:18" x14ac:dyDescent="0.2">
      <c r="R231" s="281"/>
    </row>
    <row r="232" spans="18:18" x14ac:dyDescent="0.2">
      <c r="R232" s="281"/>
    </row>
    <row r="233" spans="18:18" x14ac:dyDescent="0.2">
      <c r="R233" s="281"/>
    </row>
    <row r="234" spans="18:18" x14ac:dyDescent="0.2">
      <c r="R234" s="281"/>
    </row>
    <row r="235" spans="18:18" x14ac:dyDescent="0.2">
      <c r="R235" s="281"/>
    </row>
    <row r="236" spans="18:18" x14ac:dyDescent="0.2">
      <c r="R236" s="281"/>
    </row>
    <row r="237" spans="18:18" x14ac:dyDescent="0.2">
      <c r="R237" s="281"/>
    </row>
    <row r="238" spans="18:18" x14ac:dyDescent="0.2">
      <c r="R238" s="281"/>
    </row>
    <row r="239" spans="18:18" x14ac:dyDescent="0.2">
      <c r="R239" s="281"/>
    </row>
    <row r="240" spans="18:18" x14ac:dyDescent="0.2">
      <c r="R240" s="281"/>
    </row>
    <row r="241" spans="18:18" x14ac:dyDescent="0.2">
      <c r="R241" s="281"/>
    </row>
    <row r="242" spans="18:18" x14ac:dyDescent="0.2">
      <c r="R242" s="281"/>
    </row>
    <row r="243" spans="18:18" x14ac:dyDescent="0.2">
      <c r="R243" s="281"/>
    </row>
    <row r="244" spans="18:18" x14ac:dyDescent="0.2">
      <c r="R244" s="281"/>
    </row>
    <row r="245" spans="18:18" x14ac:dyDescent="0.2">
      <c r="R245" s="281"/>
    </row>
    <row r="246" spans="18:18" x14ac:dyDescent="0.2">
      <c r="R246" s="281"/>
    </row>
    <row r="247" spans="18:18" x14ac:dyDescent="0.2">
      <c r="R247" s="281"/>
    </row>
    <row r="248" spans="18:18" x14ac:dyDescent="0.2">
      <c r="R248" s="281"/>
    </row>
    <row r="249" spans="18:18" x14ac:dyDescent="0.2">
      <c r="R249" s="281"/>
    </row>
    <row r="250" spans="18:18" x14ac:dyDescent="0.2">
      <c r="R250" s="281"/>
    </row>
    <row r="251" spans="18:18" x14ac:dyDescent="0.2">
      <c r="R251" s="281"/>
    </row>
  </sheetData>
  <mergeCells count="4">
    <mergeCell ref="E1:G1"/>
    <mergeCell ref="I1:K1"/>
    <mergeCell ref="M1:R1"/>
    <mergeCell ref="A2:A5"/>
  </mergeCells>
  <printOptions horizontalCentered="1" verticalCentered="1" gridLines="1"/>
  <pageMargins left="0" right="0" top="0.15" bottom="0.55000000000000004" header="0.1" footer="0.05"/>
  <pageSetup scale="58" orientation="landscape" verticalDpi="1200" r:id="rId1"/>
  <headerFooter>
    <oddFooter xml:space="preserve">&amp;R&amp;A
&amp;Z / &amp;F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Instructions</vt:lpstr>
      <vt:lpstr>Growth Summary</vt:lpstr>
      <vt:lpstr>Data Entry</vt:lpstr>
      <vt:lpstr>#5</vt:lpstr>
      <vt:lpstr>#6</vt:lpstr>
      <vt:lpstr>FPP Admin</vt:lpstr>
      <vt:lpstr>FC Admin</vt:lpstr>
      <vt:lpstr>CWS Admin</vt:lpstr>
      <vt:lpstr>CalWORKs Admin</vt:lpstr>
      <vt:lpstr>CalFresh Admin</vt:lpstr>
      <vt:lpstr>AAP Assistance</vt:lpstr>
      <vt:lpstr>CalWORKs Assistance</vt:lpstr>
      <vt:lpstr>Foster Care Assistance</vt:lpstr>
      <vt:lpstr>Child Support - CS 35</vt:lpstr>
      <vt:lpstr>IHSS MOE - info only</vt:lpstr>
      <vt:lpstr>'AAP Assistance'!Print_Area</vt:lpstr>
      <vt:lpstr>'CalFresh Admin'!Print_Area</vt:lpstr>
      <vt:lpstr>'CalWORKs Admin'!Print_Area</vt:lpstr>
      <vt:lpstr>'CalWORKs Assistance'!Print_Area</vt:lpstr>
      <vt:lpstr>'CWS Admin'!Print_Area</vt:lpstr>
      <vt:lpstr>'FC Admin'!Print_Area</vt:lpstr>
      <vt:lpstr>'Foster Care Assistance'!Print_Area</vt:lpstr>
      <vt:lpstr>'FPP Admin'!Print_Area</vt:lpstr>
      <vt:lpstr>'IHSS MOE - info only'!Print_Area</vt:lpstr>
      <vt:lpstr>Instructions!Print_Area</vt:lpstr>
      <vt:lpstr>'Child Support - CS 35'!Print_Titles</vt:lpstr>
    </vt:vector>
  </TitlesOfParts>
  <Company>County of San Diego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vhines</dc:creator>
  <cp:lastModifiedBy>ardee apostol</cp:lastModifiedBy>
  <cp:lastPrinted>2013-11-07T18:31:11Z</cp:lastPrinted>
  <dcterms:created xsi:type="dcterms:W3CDTF">2009-05-07T21:25:35Z</dcterms:created>
  <dcterms:modified xsi:type="dcterms:W3CDTF">2013-11-19T00:02:11Z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